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V-18" sheetId="1" r:id="rId1"/>
    <sheet name="Ram Traders" sheetId="2" r:id="rId2"/>
  </sheets>
  <definedNames/>
  <calcPr fullCalcOnLoad="1"/>
</workbook>
</file>

<file path=xl/sharedStrings.xml><?xml version="1.0" encoding="utf-8"?>
<sst xmlns="http://schemas.openxmlformats.org/spreadsheetml/2006/main" count="93" uniqueCount="72">
  <si>
    <t>Investments</t>
  </si>
  <si>
    <t>Fixed Assets</t>
  </si>
  <si>
    <t>Inventories</t>
  </si>
  <si>
    <t>Sources of Funds</t>
  </si>
  <si>
    <t>Share Holder's Funds</t>
  </si>
  <si>
    <t>Share Capital</t>
  </si>
  <si>
    <t>Reserve &amp; Surplus</t>
  </si>
  <si>
    <t>Loan Funds</t>
  </si>
  <si>
    <t>Secured Loans</t>
  </si>
  <si>
    <t>Unsecured Loans</t>
  </si>
  <si>
    <t>Deferred Tax Liability</t>
  </si>
  <si>
    <t>Application of Funds</t>
  </si>
  <si>
    <t>Gross Block</t>
  </si>
  <si>
    <t>less Accumulated Dep./amort.</t>
  </si>
  <si>
    <t>Net Block</t>
  </si>
  <si>
    <t>Current Assets, Loans &amp; Advances</t>
  </si>
  <si>
    <t>Sundry Debtors</t>
  </si>
  <si>
    <t>Cash &amp; Bank Balances</t>
  </si>
  <si>
    <t>Loans &amp; Advances</t>
  </si>
  <si>
    <t>less Current Liabilities &amp; Provisions</t>
  </si>
  <si>
    <t>Net Current Assets</t>
  </si>
  <si>
    <t>Miss. Exp. (not written off)</t>
  </si>
  <si>
    <t>As at 31.03.06</t>
  </si>
  <si>
    <t> As a %</t>
  </si>
  <si>
    <t>As at 31.03.05</t>
  </si>
  <si>
    <t>TV 18 India Ltd.</t>
  </si>
  <si>
    <t>Y</t>
  </si>
  <si>
    <t>Z</t>
  </si>
  <si>
    <t>Roll No</t>
  </si>
  <si>
    <t>Date</t>
  </si>
  <si>
    <t>Transaction/Event</t>
  </si>
  <si>
    <t>Prepiad Rent</t>
  </si>
  <si>
    <t>Inventory</t>
  </si>
  <si>
    <t>Cash</t>
  </si>
  <si>
    <t>Capital</t>
  </si>
  <si>
    <t>Profit</t>
  </si>
  <si>
    <t>Loan</t>
  </si>
  <si>
    <t>Payables</t>
  </si>
  <si>
    <t>Ram starts a trading entity (Ram Traders) with capital Rs "Z+1" Thousand</t>
  </si>
  <si>
    <t>Position Statement</t>
  </si>
  <si>
    <t>Ram borrows Rs "Y+1" Thousand from Champa (interest will be @ "Y"% per month, payable at the end of the month)</t>
  </si>
  <si>
    <t>Ram takes on hire a "goomty" (i.e., shed) in Bistupur Sabji Bazar (i.e., vegetable market) on a daily rent of Rs "Z+1" per day (pays a adjustible deposit of Rs "Z+1" hundred</t>
  </si>
  <si>
    <t>Ram purchases "Y+1" Bags of Red Chillies from Pappu at the rate of Rs "Z+1" per Kilogram (remember 1 red chilly bag = 20 Kgs)</t>
  </si>
  <si>
    <t>Ram purchases "Z+1" Bags of Green Chillies on Credit from Laddu at the rate of Rs "Y+1" per Kilogram (remember 1 green chilly bag = 40 Kgs)</t>
  </si>
  <si>
    <t>Ram spends Rs 1000 on sales promotion (such as pamphlets, advertisement on local cable network)</t>
  </si>
  <si>
    <t>Yoga Guru Baba Ramdevji, CPI President Mr Karat, Film Star Shah Rukh Khan and Bipasha Basu, Congress President Sonia Gandhi jointly launch a vigorous campaign to promote the health benefits of eating Chilly (as part of Healthy India Campaign using funds from the government Budget Allocation)</t>
  </si>
  <si>
    <t>Every day Ram sells some Green Chillies and Red Chillies. Due to the high Demand Ram starts Rationing of Chilly and selling only 1 Kg customer</t>
  </si>
  <si>
    <t>Ram completes reading a book titled "Thought Leaders for the Future Generation" by Harvard Guru Pankaj Ghemawat. He decides to re-write the book in Hindi and the local language i.e., Santhali</t>
  </si>
  <si>
    <t>A customer hits Ram with a Stone (on some petty argument). Ram gets injured. Ram Traders employee Raju puts 1 gram chilly powder on the customers eyes. Finally, both settle the matter and become good friends.</t>
  </si>
  <si>
    <t>Ram sells 80% of the purchased Red Chilly at a average price of Rs 150 per Kg. He sells 90% of the purchased Green Chilly at a average price of Rs 100 per Kg</t>
  </si>
  <si>
    <t>Ram celebrates his wife's Birthday. He gifts her 1 Kg of Green Chilly and 1 Kgs of Red Chilly. His wife goes ecstatic.</t>
  </si>
  <si>
    <t>Due to high volatility in Chilly prices, Ram gets heart attack. Based on Medical advice, Ram decides to close the shop for the next one week.</t>
  </si>
  <si>
    <t>Ram pays up the interest to his friend (if any)</t>
  </si>
  <si>
    <t>Ram knows that his employee Raju has to collect this months salary of Rs 1000. Finds him absent. Decides to pay him on the next working day.</t>
  </si>
  <si>
    <t>Ram Traders purchases shop furniture worth Rs "Y+1" hundred on credit from Green Plywoods</t>
  </si>
  <si>
    <t>Adjustment from the Prepaid Rent</t>
  </si>
  <si>
    <t>Ram Traders Balance Sheet as on 30 June</t>
  </si>
  <si>
    <t>Assets</t>
  </si>
  <si>
    <t>Amount in Rs.</t>
  </si>
  <si>
    <t>Liabilities</t>
  </si>
  <si>
    <t>Loans</t>
  </si>
  <si>
    <t>Prepaid Rent</t>
  </si>
  <si>
    <t>Total Liabilities</t>
  </si>
  <si>
    <t>Total Current Assets</t>
  </si>
  <si>
    <t>Total Fixed Assets</t>
  </si>
  <si>
    <t>Total Owners Equity</t>
  </si>
  <si>
    <t>Total Assets</t>
  </si>
  <si>
    <t>Total Liabilities and Owners Equity</t>
  </si>
  <si>
    <t>Ram Traders</t>
  </si>
  <si>
    <t>You can try this problem by plugging different roll numbers</t>
  </si>
  <si>
    <r>
      <t>Financial Accounting for Management</t>
    </r>
    <r>
      <rPr>
        <b/>
        <sz val="11"/>
        <color indexed="12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by Ramachandran &amp; Kakani </t>
    </r>
  </si>
  <si>
    <t>Authored by Ram Kumar Kakani &amp; Tanmoy Chatterjee, “Copyright with McGraw-Hill Education (India) Ltd, 2007"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</si>
</sst>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Batang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9" fontId="6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9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23.8515625" style="0" customWidth="1"/>
    <col min="2" max="2" width="10.421875" style="0" customWidth="1"/>
    <col min="3" max="3" width="10.28125" style="0" customWidth="1"/>
    <col min="4" max="5" width="10.8515625" style="0" customWidth="1"/>
  </cols>
  <sheetData>
    <row r="1" ht="13.5" thickBot="1">
      <c r="A1" s="1" t="s">
        <v>25</v>
      </c>
    </row>
    <row r="2" spans="1:5" ht="13.5" thickBot="1">
      <c r="A2" s="14"/>
      <c r="B2" s="13" t="s">
        <v>22</v>
      </c>
      <c r="C2" s="13" t="s">
        <v>23</v>
      </c>
      <c r="D2" s="13" t="s">
        <v>24</v>
      </c>
      <c r="E2" s="13" t="s">
        <v>23</v>
      </c>
    </row>
    <row r="3" spans="1:5" ht="13.5" thickBot="1">
      <c r="A3" s="15" t="s">
        <v>3</v>
      </c>
      <c r="B3" s="3"/>
      <c r="C3" s="3"/>
      <c r="D3" s="3"/>
      <c r="E3" s="3"/>
    </row>
    <row r="4" spans="1:5" ht="13.5" thickBot="1">
      <c r="A4" s="4" t="s">
        <v>4</v>
      </c>
      <c r="B4" s="3"/>
      <c r="C4" s="3"/>
      <c r="D4" s="3"/>
      <c r="E4" s="3"/>
    </row>
    <row r="5" spans="1:5" ht="13.5" thickBot="1">
      <c r="A5" s="2" t="s">
        <v>5</v>
      </c>
      <c r="B5" s="5">
        <v>210.4</v>
      </c>
      <c r="C5" s="6">
        <v>0.04</v>
      </c>
      <c r="D5" s="5">
        <v>169</v>
      </c>
      <c r="E5" s="6">
        <v>0.07</v>
      </c>
    </row>
    <row r="6" spans="1:5" ht="13.5" thickBot="1">
      <c r="A6" s="2" t="s">
        <v>6</v>
      </c>
      <c r="B6" s="5">
        <v>1959.8</v>
      </c>
      <c r="C6" s="6">
        <v>0.41</v>
      </c>
      <c r="D6" s="5">
        <v>925.5</v>
      </c>
      <c r="E6" s="6">
        <v>0.38</v>
      </c>
    </row>
    <row r="7" spans="1:5" ht="13.5" thickBot="1">
      <c r="A7" s="4" t="s">
        <v>7</v>
      </c>
      <c r="B7" s="3"/>
      <c r="C7" s="3"/>
      <c r="D7" s="3"/>
      <c r="E7" s="6">
        <v>0</v>
      </c>
    </row>
    <row r="8" spans="1:5" ht="13.5" thickBot="1">
      <c r="A8" s="2" t="s">
        <v>8</v>
      </c>
      <c r="B8" s="5">
        <v>1051.4</v>
      </c>
      <c r="C8" s="6">
        <v>0.22</v>
      </c>
      <c r="D8" s="5">
        <v>759.4</v>
      </c>
      <c r="E8" s="6">
        <v>0.31</v>
      </c>
    </row>
    <row r="9" spans="1:5" ht="13.5" thickBot="1">
      <c r="A9" s="2" t="s">
        <v>9</v>
      </c>
      <c r="B9" s="5">
        <v>800.2</v>
      </c>
      <c r="C9" s="6">
        <v>0.17</v>
      </c>
      <c r="D9" s="5">
        <v>194</v>
      </c>
      <c r="E9" s="6">
        <v>0.08</v>
      </c>
    </row>
    <row r="10" spans="1:5" ht="13.5" thickBot="1">
      <c r="A10" s="4" t="s">
        <v>10</v>
      </c>
      <c r="B10" s="5">
        <v>111.5</v>
      </c>
      <c r="C10" s="6">
        <v>0.02</v>
      </c>
      <c r="D10" s="5">
        <v>3.8</v>
      </c>
      <c r="E10" s="6">
        <v>0</v>
      </c>
    </row>
    <row r="11" spans="1:5" ht="13.5" thickBot="1">
      <c r="A11" s="2"/>
      <c r="B11" s="7">
        <v>4133.4</v>
      </c>
      <c r="C11" s="8"/>
      <c r="D11" s="7">
        <v>2051.6</v>
      </c>
      <c r="E11" s="8"/>
    </row>
    <row r="12" spans="1:5" ht="13.5" thickBot="1">
      <c r="A12" s="2" t="s">
        <v>11</v>
      </c>
      <c r="B12" s="3"/>
      <c r="C12" s="3"/>
      <c r="D12" s="3"/>
      <c r="E12" s="3"/>
    </row>
    <row r="13" spans="1:5" ht="13.5" thickBot="1">
      <c r="A13" s="4" t="s">
        <v>1</v>
      </c>
      <c r="B13" s="3"/>
      <c r="C13" s="3"/>
      <c r="D13" s="3"/>
      <c r="E13" s="3"/>
    </row>
    <row r="14" spans="1:5" ht="13.5" thickBot="1">
      <c r="A14" s="2" t="s">
        <v>12</v>
      </c>
      <c r="B14" s="5">
        <v>1089.7</v>
      </c>
      <c r="C14" s="3"/>
      <c r="D14" s="5">
        <v>820.3</v>
      </c>
      <c r="E14" s="3"/>
    </row>
    <row r="15" spans="1:5" ht="13.5" thickBot="1">
      <c r="A15" s="2" t="s">
        <v>13</v>
      </c>
      <c r="B15" s="5">
        <v>251.7</v>
      </c>
      <c r="C15" s="3"/>
      <c r="D15" s="5">
        <v>186.8</v>
      </c>
      <c r="E15" s="3"/>
    </row>
    <row r="16" spans="1:5" ht="13.5" thickBot="1">
      <c r="A16" s="2" t="s">
        <v>14</v>
      </c>
      <c r="B16" s="5">
        <v>837.9</v>
      </c>
      <c r="C16" s="9">
        <v>0.18</v>
      </c>
      <c r="D16" s="5">
        <v>633.6</v>
      </c>
      <c r="E16" s="9">
        <v>0.26</v>
      </c>
    </row>
    <row r="17" spans="1:5" ht="13.5" thickBot="1">
      <c r="A17" s="4" t="s">
        <v>0</v>
      </c>
      <c r="B17" s="5">
        <v>2050.6</v>
      </c>
      <c r="C17" s="9">
        <v>0.43</v>
      </c>
      <c r="D17" s="5">
        <v>1029.1</v>
      </c>
      <c r="E17" s="9">
        <v>0.42</v>
      </c>
    </row>
    <row r="18" spans="1:5" ht="13.5" thickBot="1">
      <c r="A18" s="4" t="s">
        <v>15</v>
      </c>
      <c r="B18" s="3"/>
      <c r="C18" s="3"/>
      <c r="D18" s="3"/>
      <c r="E18" s="3"/>
    </row>
    <row r="19" spans="1:5" ht="13.5" thickBot="1">
      <c r="A19" s="2" t="s">
        <v>2</v>
      </c>
      <c r="B19" s="5">
        <v>5.1</v>
      </c>
      <c r="C19" s="3"/>
      <c r="D19" s="5">
        <v>4.4</v>
      </c>
      <c r="E19" s="3"/>
    </row>
    <row r="20" spans="1:5" ht="13.5" thickBot="1">
      <c r="A20" s="2" t="s">
        <v>16</v>
      </c>
      <c r="B20" s="5">
        <v>808.8</v>
      </c>
      <c r="C20" s="3"/>
      <c r="D20" s="5">
        <v>436.5</v>
      </c>
      <c r="E20" s="3"/>
    </row>
    <row r="21" spans="1:5" ht="13.5" thickBot="1">
      <c r="A21" s="2" t="s">
        <v>17</v>
      </c>
      <c r="B21" s="5">
        <v>331.8</v>
      </c>
      <c r="C21" s="3"/>
      <c r="D21" s="5">
        <v>60.7</v>
      </c>
      <c r="E21" s="3"/>
    </row>
    <row r="22" spans="1:5" ht="13.5" thickBot="1">
      <c r="A22" s="2" t="s">
        <v>18</v>
      </c>
      <c r="B22" s="5">
        <v>715</v>
      </c>
      <c r="C22" s="3"/>
      <c r="D22" s="5">
        <v>249.4</v>
      </c>
      <c r="E22" s="3"/>
    </row>
    <row r="23" spans="1:5" ht="13.5" thickBot="1">
      <c r="A23" s="2"/>
      <c r="B23" s="10">
        <v>1860.7</v>
      </c>
      <c r="C23" s="11">
        <v>0.39</v>
      </c>
      <c r="D23" s="10">
        <v>751</v>
      </c>
      <c r="E23" s="11">
        <v>0.31</v>
      </c>
    </row>
    <row r="24" spans="1:5" ht="13.5" thickBot="1">
      <c r="A24" s="4" t="s">
        <v>19</v>
      </c>
      <c r="B24" s="5">
        <v>629.9</v>
      </c>
      <c r="C24" s="6">
        <v>0.13</v>
      </c>
      <c r="D24" s="5">
        <v>380.9</v>
      </c>
      <c r="E24" s="6">
        <v>0.16</v>
      </c>
    </row>
    <row r="25" spans="1:5" ht="13.5" thickBot="1">
      <c r="A25" s="4" t="s">
        <v>20</v>
      </c>
      <c r="B25" s="5">
        <v>1230.7</v>
      </c>
      <c r="C25" s="3"/>
      <c r="D25" s="5">
        <v>370.1</v>
      </c>
      <c r="E25" s="3"/>
    </row>
    <row r="26" spans="1:5" ht="13.5" thickBot="1">
      <c r="A26" s="4" t="s">
        <v>21</v>
      </c>
      <c r="B26" s="5">
        <v>14</v>
      </c>
      <c r="C26" s="9">
        <v>0</v>
      </c>
      <c r="D26" s="5">
        <v>18.9</v>
      </c>
      <c r="E26" s="9">
        <v>0.01</v>
      </c>
    </row>
    <row r="27" spans="1:5" ht="13.5" thickBot="1">
      <c r="A27" s="2"/>
      <c r="B27" s="7">
        <v>4133.4</v>
      </c>
      <c r="C27" s="8"/>
      <c r="D27" s="7">
        <v>2051.6</v>
      </c>
      <c r="E27" s="8"/>
    </row>
    <row r="28" ht="15.75">
      <c r="A28" s="12"/>
    </row>
    <row r="31" ht="15">
      <c r="A31" s="32" t="s">
        <v>70</v>
      </c>
    </row>
    <row r="32" ht="15">
      <c r="A32" s="33" t="s">
        <v>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A57" sqref="A57"/>
    </sheetView>
  </sheetViews>
  <sheetFormatPr defaultColWidth="9.140625" defaultRowHeight="12.75"/>
  <cols>
    <col min="1" max="1" width="24.140625" style="0" customWidth="1"/>
    <col min="2" max="2" width="17.421875" style="0" customWidth="1"/>
    <col min="3" max="3" width="21.57421875" style="0" customWidth="1"/>
    <col min="4" max="4" width="15.8515625" style="0" customWidth="1"/>
  </cols>
  <sheetData>
    <row r="1" ht="18">
      <c r="A1" s="28" t="s">
        <v>68</v>
      </c>
    </row>
    <row r="2" spans="2:4" ht="12.75">
      <c r="B2" s="30" t="s">
        <v>26</v>
      </c>
      <c r="C2" s="30" t="s">
        <v>27</v>
      </c>
      <c r="D2" t="s">
        <v>69</v>
      </c>
    </row>
    <row r="3" spans="1:3" s="16" customFormat="1" ht="12.75">
      <c r="A3" s="16" t="s">
        <v>28</v>
      </c>
      <c r="B3" s="31">
        <v>10</v>
      </c>
      <c r="C3" s="31">
        <v>4</v>
      </c>
    </row>
    <row r="4" spans="1:19" ht="12.75" hidden="1">
      <c r="A4" t="s">
        <v>29</v>
      </c>
      <c r="B4" t="s">
        <v>30</v>
      </c>
      <c r="K4" t="s">
        <v>1</v>
      </c>
      <c r="L4" t="s">
        <v>31</v>
      </c>
      <c r="M4" t="s">
        <v>32</v>
      </c>
      <c r="N4" t="s">
        <v>33</v>
      </c>
      <c r="P4" t="s">
        <v>34</v>
      </c>
      <c r="Q4" t="s">
        <v>35</v>
      </c>
      <c r="R4" t="s">
        <v>36</v>
      </c>
      <c r="S4" t="s">
        <v>37</v>
      </c>
    </row>
    <row r="5" spans="1:16" ht="12.75" hidden="1">
      <c r="A5">
        <v>38869</v>
      </c>
      <c r="B5" t="s">
        <v>38</v>
      </c>
      <c r="N5">
        <f>(C3+1)*1000</f>
        <v>5000</v>
      </c>
      <c r="P5">
        <f>(1+C3)*1000</f>
        <v>5000</v>
      </c>
    </row>
    <row r="6" spans="1:16" ht="12.75" hidden="1">
      <c r="A6" t="s">
        <v>39</v>
      </c>
      <c r="N6">
        <f>N5</f>
        <v>5000</v>
      </c>
      <c r="P6">
        <f>P5</f>
        <v>5000</v>
      </c>
    </row>
    <row r="7" spans="1:18" ht="12.75" hidden="1">
      <c r="A7">
        <v>38869</v>
      </c>
      <c r="B7" t="s">
        <v>40</v>
      </c>
      <c r="N7">
        <f>((B3+1)*1000)</f>
        <v>11000</v>
      </c>
      <c r="R7">
        <f>((B3+1)*1000)</f>
        <v>11000</v>
      </c>
    </row>
    <row r="8" spans="1:19" ht="12.75" hidden="1">
      <c r="A8" t="s">
        <v>39</v>
      </c>
      <c r="L8">
        <f aca="true" t="shared" si="0" ref="L8:S8">L7+L6</f>
        <v>0</v>
      </c>
      <c r="M8">
        <f t="shared" si="0"/>
        <v>0</v>
      </c>
      <c r="N8">
        <f t="shared" si="0"/>
        <v>16000</v>
      </c>
      <c r="O8">
        <f t="shared" si="0"/>
        <v>0</v>
      </c>
      <c r="P8">
        <f t="shared" si="0"/>
        <v>5000</v>
      </c>
      <c r="Q8">
        <f t="shared" si="0"/>
        <v>0</v>
      </c>
      <c r="R8">
        <f t="shared" si="0"/>
        <v>11000</v>
      </c>
      <c r="S8">
        <f t="shared" si="0"/>
        <v>0</v>
      </c>
    </row>
    <row r="9" spans="1:14" ht="12.75" hidden="1">
      <c r="A9">
        <v>38870</v>
      </c>
      <c r="B9" t="s">
        <v>41</v>
      </c>
      <c r="L9">
        <f>(C3+1)*100</f>
        <v>500</v>
      </c>
      <c r="N9">
        <f>-(C3+1)*100</f>
        <v>-500</v>
      </c>
    </row>
    <row r="10" spans="1:19" ht="12.75" hidden="1">
      <c r="A10" t="s">
        <v>39</v>
      </c>
      <c r="L10">
        <f aca="true" t="shared" si="1" ref="L10:S10">L9+L8</f>
        <v>500</v>
      </c>
      <c r="M10">
        <f t="shared" si="1"/>
        <v>0</v>
      </c>
      <c r="N10">
        <f t="shared" si="1"/>
        <v>15500</v>
      </c>
      <c r="O10">
        <f t="shared" si="1"/>
        <v>0</v>
      </c>
      <c r="P10">
        <f t="shared" si="1"/>
        <v>5000</v>
      </c>
      <c r="Q10">
        <f t="shared" si="1"/>
        <v>0</v>
      </c>
      <c r="R10">
        <f t="shared" si="1"/>
        <v>11000</v>
      </c>
      <c r="S10">
        <f t="shared" si="1"/>
        <v>0</v>
      </c>
    </row>
    <row r="11" spans="1:14" ht="12.75" hidden="1">
      <c r="A11">
        <v>38870</v>
      </c>
      <c r="B11" t="s">
        <v>42</v>
      </c>
      <c r="M11">
        <f>(B3+1)*(C3+1)*20</f>
        <v>1100</v>
      </c>
      <c r="N11">
        <f>-(C3+1)*(B3+1)*20</f>
        <v>-1100</v>
      </c>
    </row>
    <row r="12" spans="1:19" ht="12.75" hidden="1">
      <c r="A12" t="s">
        <v>39</v>
      </c>
      <c r="L12">
        <f>L11+L10</f>
        <v>500</v>
      </c>
      <c r="M12">
        <f>M11+M10</f>
        <v>1100</v>
      </c>
      <c r="N12">
        <f aca="true" t="shared" si="2" ref="N12:S12">N11+N10</f>
        <v>14400</v>
      </c>
      <c r="O12">
        <f t="shared" si="2"/>
        <v>0</v>
      </c>
      <c r="P12">
        <f t="shared" si="2"/>
        <v>5000</v>
      </c>
      <c r="Q12">
        <f t="shared" si="2"/>
        <v>0</v>
      </c>
      <c r="R12">
        <f t="shared" si="2"/>
        <v>11000</v>
      </c>
      <c r="S12">
        <f t="shared" si="2"/>
        <v>0</v>
      </c>
    </row>
    <row r="13" spans="1:19" ht="12.75" hidden="1">
      <c r="A13">
        <v>38873</v>
      </c>
      <c r="B13" t="s">
        <v>43</v>
      </c>
      <c r="M13">
        <f>(B3+1)*(C3+1)*40</f>
        <v>2200</v>
      </c>
      <c r="S13">
        <f>(B3+1)*(C3+1)*40</f>
        <v>2200</v>
      </c>
    </row>
    <row r="14" spans="1:19" ht="12.75" hidden="1">
      <c r="A14" t="s">
        <v>39</v>
      </c>
      <c r="L14">
        <f aca="true" t="shared" si="3" ref="L14:S14">L13+L12</f>
        <v>500</v>
      </c>
      <c r="M14">
        <f t="shared" si="3"/>
        <v>3300</v>
      </c>
      <c r="N14">
        <f t="shared" si="3"/>
        <v>14400</v>
      </c>
      <c r="O14">
        <f t="shared" si="3"/>
        <v>0</v>
      </c>
      <c r="P14">
        <f t="shared" si="3"/>
        <v>5000</v>
      </c>
      <c r="Q14">
        <f t="shared" si="3"/>
        <v>0</v>
      </c>
      <c r="R14">
        <f t="shared" si="3"/>
        <v>11000</v>
      </c>
      <c r="S14">
        <f t="shared" si="3"/>
        <v>2200</v>
      </c>
    </row>
    <row r="15" spans="1:17" ht="12.75" hidden="1">
      <c r="A15">
        <v>38874</v>
      </c>
      <c r="B15" t="s">
        <v>44</v>
      </c>
      <c r="N15">
        <v>-1000</v>
      </c>
      <c r="Q15">
        <v>-1000</v>
      </c>
    </row>
    <row r="16" spans="1:19" ht="12.75" hidden="1">
      <c r="A16" t="s">
        <v>39</v>
      </c>
      <c r="L16">
        <f aca="true" t="shared" si="4" ref="L16:S16">L15+L14</f>
        <v>500</v>
      </c>
      <c r="M16">
        <f t="shared" si="4"/>
        <v>3300</v>
      </c>
      <c r="N16">
        <f t="shared" si="4"/>
        <v>13400</v>
      </c>
      <c r="O16">
        <f t="shared" si="4"/>
        <v>0</v>
      </c>
      <c r="P16">
        <f t="shared" si="4"/>
        <v>5000</v>
      </c>
      <c r="Q16">
        <f t="shared" si="4"/>
        <v>-1000</v>
      </c>
      <c r="R16">
        <f t="shared" si="4"/>
        <v>11000</v>
      </c>
      <c r="S16">
        <f t="shared" si="4"/>
        <v>2200</v>
      </c>
    </row>
    <row r="17" ht="12.75" hidden="1">
      <c r="A17" t="s">
        <v>45</v>
      </c>
    </row>
    <row r="18" spans="1:19" ht="12.75" hidden="1">
      <c r="A18" t="s">
        <v>46</v>
      </c>
      <c r="L18">
        <f aca="true" t="shared" si="5" ref="L18:S18">L17+L16</f>
        <v>500</v>
      </c>
      <c r="M18">
        <f t="shared" si="5"/>
        <v>3300</v>
      </c>
      <c r="N18">
        <f t="shared" si="5"/>
        <v>13400</v>
      </c>
      <c r="O18">
        <f t="shared" si="5"/>
        <v>0</v>
      </c>
      <c r="P18">
        <f t="shared" si="5"/>
        <v>5000</v>
      </c>
      <c r="Q18">
        <f t="shared" si="5"/>
        <v>-1000</v>
      </c>
      <c r="R18">
        <f t="shared" si="5"/>
        <v>11000</v>
      </c>
      <c r="S18">
        <f t="shared" si="5"/>
        <v>2200</v>
      </c>
    </row>
    <row r="19" ht="12.75" hidden="1">
      <c r="A19" t="s">
        <v>47</v>
      </c>
    </row>
    <row r="20" spans="1:19" ht="12.75" hidden="1">
      <c r="A20">
        <v>38891</v>
      </c>
      <c r="B20" t="s">
        <v>48</v>
      </c>
      <c r="L20">
        <f aca="true" t="shared" si="6" ref="L20:S20">L19+L18</f>
        <v>500</v>
      </c>
      <c r="M20">
        <f t="shared" si="6"/>
        <v>3300</v>
      </c>
      <c r="N20">
        <f t="shared" si="6"/>
        <v>13400</v>
      </c>
      <c r="O20">
        <f t="shared" si="6"/>
        <v>0</v>
      </c>
      <c r="P20">
        <f t="shared" si="6"/>
        <v>5000</v>
      </c>
      <c r="Q20">
        <f t="shared" si="6"/>
        <v>-1000</v>
      </c>
      <c r="R20">
        <f t="shared" si="6"/>
        <v>11000</v>
      </c>
      <c r="S20">
        <f t="shared" si="6"/>
        <v>2200</v>
      </c>
    </row>
    <row r="21" spans="1:17" ht="12.75" hidden="1">
      <c r="A21">
        <v>38892</v>
      </c>
      <c r="B21" t="s">
        <v>49</v>
      </c>
      <c r="M21">
        <f>-((B3+1)*(C3+1)*20*0.8)-((B3+1)*(C3+1)*0.9*40)</f>
        <v>-2860</v>
      </c>
      <c r="N21">
        <f>(0.8*(B3+1)*20*150)+(0.9*(C3+1)*40*100)</f>
        <v>44400</v>
      </c>
      <c r="Q21">
        <f>(0.8*(B3+1)*20*150)+(0.9*(C3+1)*40*100)-((0.8*(B3+1)*20*(C3+1))+((0.9*(B3+1)*(C3+1)*40)))</f>
        <v>41540</v>
      </c>
    </row>
    <row r="22" spans="1:19" ht="12.75" hidden="1">
      <c r="A22" t="s">
        <v>39</v>
      </c>
      <c r="L22">
        <f aca="true" t="shared" si="7" ref="L22:S22">L21+L20</f>
        <v>500</v>
      </c>
      <c r="M22">
        <f t="shared" si="7"/>
        <v>440</v>
      </c>
      <c r="N22">
        <f t="shared" si="7"/>
        <v>57800</v>
      </c>
      <c r="O22">
        <f t="shared" si="7"/>
        <v>0</v>
      </c>
      <c r="P22">
        <f t="shared" si="7"/>
        <v>5000</v>
      </c>
      <c r="Q22">
        <f t="shared" si="7"/>
        <v>40540</v>
      </c>
      <c r="R22">
        <f t="shared" si="7"/>
        <v>11000</v>
      </c>
      <c r="S22">
        <f t="shared" si="7"/>
        <v>2200</v>
      </c>
    </row>
    <row r="23" spans="1:17" ht="12.75" hidden="1">
      <c r="A23">
        <v>38893</v>
      </c>
      <c r="B23" t="s">
        <v>50</v>
      </c>
      <c r="M23">
        <f>-(B3+1)-(C3+1)</f>
        <v>-16</v>
      </c>
      <c r="Q23">
        <f>-(B3+1)-(C3+1)</f>
        <v>-16</v>
      </c>
    </row>
    <row r="24" spans="1:19" ht="12.75" hidden="1">
      <c r="A24" t="s">
        <v>39</v>
      </c>
      <c r="L24">
        <f aca="true" t="shared" si="8" ref="L24:S24">L23+L22</f>
        <v>500</v>
      </c>
      <c r="M24">
        <f t="shared" si="8"/>
        <v>424</v>
      </c>
      <c r="N24">
        <f t="shared" si="8"/>
        <v>57800</v>
      </c>
      <c r="O24">
        <f t="shared" si="8"/>
        <v>0</v>
      </c>
      <c r="P24">
        <f t="shared" si="8"/>
        <v>5000</v>
      </c>
      <c r="Q24">
        <f t="shared" si="8"/>
        <v>40524</v>
      </c>
      <c r="R24">
        <f t="shared" si="8"/>
        <v>11000</v>
      </c>
      <c r="S24">
        <f t="shared" si="8"/>
        <v>2200</v>
      </c>
    </row>
    <row r="25" ht="12.75" hidden="1">
      <c r="A25" t="s">
        <v>51</v>
      </c>
    </row>
    <row r="26" spans="1:17" ht="12.75" hidden="1">
      <c r="A26">
        <v>38898</v>
      </c>
      <c r="B26" t="s">
        <v>52</v>
      </c>
      <c r="N26">
        <f>-(B3+1)*1000*(B3/100)</f>
        <v>-1100</v>
      </c>
      <c r="Q26">
        <f>-(B3+1)*1000*(B3/100)</f>
        <v>-1100</v>
      </c>
    </row>
    <row r="27" spans="1:19" ht="12.75" hidden="1">
      <c r="A27" t="s">
        <v>39</v>
      </c>
      <c r="L27">
        <f aca="true" t="shared" si="9" ref="L27:S27">L26+L24</f>
        <v>500</v>
      </c>
      <c r="M27">
        <f t="shared" si="9"/>
        <v>424</v>
      </c>
      <c r="N27">
        <f t="shared" si="9"/>
        <v>56700</v>
      </c>
      <c r="O27">
        <f t="shared" si="9"/>
        <v>0</v>
      </c>
      <c r="P27">
        <f t="shared" si="9"/>
        <v>5000</v>
      </c>
      <c r="Q27">
        <f t="shared" si="9"/>
        <v>39424</v>
      </c>
      <c r="R27">
        <f t="shared" si="9"/>
        <v>11000</v>
      </c>
      <c r="S27">
        <f t="shared" si="9"/>
        <v>2200</v>
      </c>
    </row>
    <row r="28" spans="1:19" ht="12.75" hidden="1">
      <c r="A28">
        <v>38898</v>
      </c>
      <c r="B28" t="s">
        <v>53</v>
      </c>
      <c r="Q28">
        <v>-1000</v>
      </c>
      <c r="S28">
        <v>1000</v>
      </c>
    </row>
    <row r="29" spans="1:19" ht="12.75" hidden="1">
      <c r="A29" t="s">
        <v>39</v>
      </c>
      <c r="L29">
        <f aca="true" t="shared" si="10" ref="L29:S29">L28+L27</f>
        <v>500</v>
      </c>
      <c r="M29">
        <f t="shared" si="10"/>
        <v>424</v>
      </c>
      <c r="N29">
        <f t="shared" si="10"/>
        <v>56700</v>
      </c>
      <c r="O29">
        <f t="shared" si="10"/>
        <v>0</v>
      </c>
      <c r="P29">
        <f t="shared" si="10"/>
        <v>5000</v>
      </c>
      <c r="Q29">
        <f t="shared" si="10"/>
        <v>38424</v>
      </c>
      <c r="R29">
        <f t="shared" si="10"/>
        <v>11000</v>
      </c>
      <c r="S29">
        <f t="shared" si="10"/>
        <v>3200</v>
      </c>
    </row>
    <row r="30" spans="1:2" ht="12.75" hidden="1">
      <c r="A30">
        <v>38898</v>
      </c>
      <c r="B30" t="s">
        <v>54</v>
      </c>
    </row>
    <row r="31" spans="1:18" ht="12.75" hidden="1">
      <c r="A31">
        <v>38898</v>
      </c>
      <c r="B31" t="s">
        <v>55</v>
      </c>
      <c r="K31">
        <f>(B3+1)*100</f>
        <v>1100</v>
      </c>
      <c r="L31">
        <f>-(C3+1)*29</f>
        <v>-145</v>
      </c>
      <c r="Q31">
        <f>-(C3+1)*29</f>
        <v>-145</v>
      </c>
      <c r="R31">
        <v>1100</v>
      </c>
    </row>
    <row r="32" spans="1:19" ht="12.75" hidden="1">
      <c r="A32" t="s">
        <v>39</v>
      </c>
      <c r="K32">
        <f>K31</f>
        <v>1100</v>
      </c>
      <c r="L32">
        <f aca="true" t="shared" si="11" ref="L32:S32">L31+L29</f>
        <v>355</v>
      </c>
      <c r="M32">
        <f t="shared" si="11"/>
        <v>424</v>
      </c>
      <c r="N32">
        <f t="shared" si="11"/>
        <v>56700</v>
      </c>
      <c r="O32">
        <f t="shared" si="11"/>
        <v>0</v>
      </c>
      <c r="P32">
        <f t="shared" si="11"/>
        <v>5000</v>
      </c>
      <c r="Q32">
        <f t="shared" si="11"/>
        <v>38279</v>
      </c>
      <c r="R32">
        <f t="shared" si="11"/>
        <v>12100</v>
      </c>
      <c r="S32">
        <f t="shared" si="11"/>
        <v>3200</v>
      </c>
    </row>
    <row r="33" ht="12.75" hidden="1"/>
    <row r="34" s="27" customFormat="1" ht="13.5" thickBot="1">
      <c r="A34" s="27" t="s">
        <v>56</v>
      </c>
    </row>
    <row r="35" spans="1:4" s="17" customFormat="1" ht="12.75">
      <c r="A35" s="19" t="s">
        <v>57</v>
      </c>
      <c r="B35" s="20" t="s">
        <v>58</v>
      </c>
      <c r="C35" s="20" t="s">
        <v>59</v>
      </c>
      <c r="D35" s="21" t="s">
        <v>58</v>
      </c>
    </row>
    <row r="36" spans="1:4" ht="12.75">
      <c r="A36" s="22" t="s">
        <v>33</v>
      </c>
      <c r="B36" s="18">
        <f>N32</f>
        <v>56700</v>
      </c>
      <c r="C36" s="18" t="s">
        <v>37</v>
      </c>
      <c r="D36" s="23">
        <f>S32</f>
        <v>3200</v>
      </c>
    </row>
    <row r="37" spans="1:4" ht="12.75">
      <c r="A37" s="22" t="s">
        <v>32</v>
      </c>
      <c r="B37" s="18">
        <f>M32</f>
        <v>424</v>
      </c>
      <c r="C37" s="18" t="s">
        <v>60</v>
      </c>
      <c r="D37" s="23">
        <f>R32</f>
        <v>12100</v>
      </c>
    </row>
    <row r="38" spans="1:4" ht="12.75">
      <c r="A38" s="22" t="s">
        <v>61</v>
      </c>
      <c r="B38" s="18">
        <f>L32</f>
        <v>355</v>
      </c>
      <c r="C38" s="18" t="s">
        <v>62</v>
      </c>
      <c r="D38" s="23">
        <f>SUM(D36:D37)</f>
        <v>15300</v>
      </c>
    </row>
    <row r="39" spans="1:4" ht="12.75">
      <c r="A39" s="22" t="s">
        <v>63</v>
      </c>
      <c r="B39" s="18">
        <f>SUM(B36:B38)</f>
        <v>57479</v>
      </c>
      <c r="C39" s="18" t="s">
        <v>34</v>
      </c>
      <c r="D39" s="23">
        <f>P32</f>
        <v>5000</v>
      </c>
    </row>
    <row r="40" spans="1:4" ht="12.75">
      <c r="A40" s="22" t="s">
        <v>1</v>
      </c>
      <c r="B40" s="18">
        <f>K32</f>
        <v>1100</v>
      </c>
      <c r="C40" s="18" t="s">
        <v>35</v>
      </c>
      <c r="D40" s="23">
        <f>Q32</f>
        <v>38279</v>
      </c>
    </row>
    <row r="41" spans="1:4" ht="12.75">
      <c r="A41" s="22" t="s">
        <v>64</v>
      </c>
      <c r="B41" s="18">
        <f>B40</f>
        <v>1100</v>
      </c>
      <c r="C41" s="18" t="s">
        <v>65</v>
      </c>
      <c r="D41" s="23">
        <f>SUM(D39:D40)</f>
        <v>43279</v>
      </c>
    </row>
    <row r="42" spans="1:4" ht="26.25" thickBot="1">
      <c r="A42" s="24" t="s">
        <v>66</v>
      </c>
      <c r="B42" s="25">
        <f>SUM(B41+B39)</f>
        <v>58579</v>
      </c>
      <c r="C42" s="29" t="s">
        <v>67</v>
      </c>
      <c r="D42" s="26">
        <f>D41+D38</f>
        <v>58579</v>
      </c>
    </row>
    <row r="43" spans="1:4" ht="12.75">
      <c r="A43" s="16"/>
      <c r="B43" s="16"/>
      <c r="C43" s="16"/>
      <c r="D43" s="16"/>
    </row>
    <row r="56" ht="15">
      <c r="A56" s="32" t="s">
        <v>70</v>
      </c>
    </row>
    <row r="57" ht="15">
      <c r="A57" s="33" t="s">
        <v>71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1996-10-14T23:33:28Z</dcterms:created>
  <dcterms:modified xsi:type="dcterms:W3CDTF">2007-07-30T03:23:06Z</dcterms:modified>
  <cp:category/>
  <cp:version/>
  <cp:contentType/>
  <cp:contentStatus/>
</cp:coreProperties>
</file>