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Chapter 4 Sup" sheetId="1" r:id="rId1"/>
    <sheet name="Reliability" sheetId="2" r:id="rId2"/>
    <sheet name="MTBF - Exponential" sheetId="3" r:id="rId3"/>
    <sheet name="Service Life - Normal" sheetId="4" r:id="rId4"/>
    <sheet name="Availability" sheetId="5" r:id="rId5"/>
    <sheet name="Examples" sheetId="6" r:id="rId6"/>
    <sheet name="Solved Problems" sheetId="7" r:id="rId7"/>
  </sheets>
  <externalReferences>
    <externalReference r:id="rId10"/>
  </externalReferences>
  <definedNames>
    <definedName name="counter12">'MTBF - Exponential'!$D$5</definedName>
    <definedName name="counter13">'Service Life - Normal'!$D$6</definedName>
    <definedName name="counter14" localSheetId="0">#REF!</definedName>
    <definedName name="increment12">'MTBF - Exponential'!$D$6</definedName>
    <definedName name="increment13">'Service Life - Normal'!$D$7</definedName>
    <definedName name="increment14" localSheetId="0">#REF!</definedName>
    <definedName name="input11">'Reliability'!$B$4,'Reliability'!$B$6,'Reliability'!$B$8,'Reliability'!$D$4,'Reliability'!$D$6,'Reliability'!$D$8,'Reliability'!$F$4,'Reliability'!$F$6,'Reliability'!$F$8,'Reliability'!$H$4,'Reliability'!$H$6,'Reliability'!$H$8</definedName>
    <definedName name="input12" localSheetId="0">#REF!,#REF!</definedName>
    <definedName name="input13a" localSheetId="0">#REF!,#REF!,#REF!,#REF!,#REF!,#REF!,#REF!,#REF!,#REF!,#REF!,#REF!,#REF!,#REF!,#REF!</definedName>
    <definedName name="input13b" localSheetId="0">#REF!,#REF!,#REF!,#REF!,#REF!,#REF!,#REF!,#REF!,#REF!,#REF!,#REF!,#REF!,#REF!</definedName>
    <definedName name="input13c" localSheetId="0">#REF!,#REF!,#REF!,#REF!,#REF!,#REF!,#REF!,#REF!,#REF!,#REF!,#REF!,#REF!,#REF!</definedName>
    <definedName name="input14" localSheetId="0">#REF!</definedName>
    <definedName name="input31">'[1]Payoff Table'!$C$3:$F$8,'[1]Payoff Table'!$B$5:$B$8</definedName>
    <definedName name="input32">'[1]Decision Tree'!$C$5,'[1]Decision Tree'!$C$12,'[1]Decision Tree'!$C$19,'[1]Decision Tree'!$G$3,'[1]Decision Tree'!$G$5,'[1]Decision Tree'!$G$7,'[1]Decision Tree'!$G$3:$J$3,'[1]Decision Tree'!$G$5:$J$5,'[1]Decision Tree'!$G$7:$J$7,'[1]Decision Tree'!$G$10:$J$10,'[1]Decision Tree'!$G$12:$J$12,'[1]Decision Tree'!$G$14:$J$14,'[1]Decision Tree'!$G$17:$J$17,'[1]Decision Tree'!$G$19:$J$19,'[1]Decision Tree'!$G$21:$J$21</definedName>
    <definedName name="input33a">'[1]Decision Tree'!$C$5:$D$5,'[1]Decision Tree'!$G$3:$J$3,'[1]Decision Tree'!$G$5:$J$5,'[1]Decision Tree'!$G$7:$J$7</definedName>
    <definedName name="input33b">'[1]Decision Tree'!$C$12:$D$12,'[1]Decision Tree'!$G$10:$J$10,'[1]Decision Tree'!$G$12:$J$12,'[1]Decision Tree'!$G$14:$J$14</definedName>
    <definedName name="input33c">'[1]Decision Tree'!$C$19:$D$19,'[1]Decision Tree'!$G$17:$J$17,'[1]Decision Tree'!$G$19:$J$19,'[1]Decision Tree'!$G$21:$J$21</definedName>
    <definedName name="input33d">'[1]Decision Tree'!$C$26,'[1]Decision Tree'!$C$26:$D$26,'[1]Decision Tree'!$G$24:$J$24,'[1]Decision Tree'!$G$26:$J$26,'[1]Decision Tree'!$G$28:$J$28</definedName>
  </definedNames>
  <calcPr fullCalcOnLoad="1"/>
</workbook>
</file>

<file path=xl/sharedStrings.xml><?xml version="1.0" encoding="utf-8"?>
<sst xmlns="http://schemas.openxmlformats.org/spreadsheetml/2006/main" count="157" uniqueCount="46">
  <si>
    <t>T4-1: Reliability</t>
  </si>
  <si>
    <t>Parameter =</t>
  </si>
  <si>
    <t>z =</t>
  </si>
  <si>
    <t xml:space="preserve"> </t>
  </si>
  <si>
    <t xml:space="preserve">T = </t>
  </si>
  <si>
    <t xml:space="preserve">T / MTBF = </t>
  </si>
  <si>
    <t xml:space="preserve">MTBF = </t>
  </si>
  <si>
    <t>P(failure before T) =</t>
  </si>
  <si>
    <t>P(failure after T) =</t>
  </si>
  <si>
    <t xml:space="preserve">a = </t>
  </si>
  <si>
    <t>Availability</t>
  </si>
  <si>
    <t xml:space="preserve">MTR = </t>
  </si>
  <si>
    <t xml:space="preserve">Availability = </t>
  </si>
  <si>
    <t>System</t>
  </si>
  <si>
    <t xml:space="preserve"> Reliability</t>
  </si>
  <si>
    <t/>
  </si>
  <si>
    <t>Examples</t>
  </si>
  <si>
    <t>1.</t>
  </si>
  <si>
    <t>2ab.</t>
  </si>
  <si>
    <t>2c.</t>
  </si>
  <si>
    <t>3ab.</t>
  </si>
  <si>
    <t>MTBF - Exponential Distribution</t>
  </si>
  <si>
    <t>Service Life - Normal Distribution</t>
  </si>
  <si>
    <t>Service life mean =</t>
  </si>
  <si>
    <t>Service life std dev =</t>
  </si>
  <si>
    <r>
      <t>D</t>
    </r>
    <r>
      <rPr>
        <b/>
        <sz val="10"/>
        <rFont val="Arial"/>
        <family val="2"/>
      </rPr>
      <t xml:space="preserve">T = </t>
    </r>
  </si>
  <si>
    <r>
      <t>D</t>
    </r>
    <r>
      <rPr>
        <b/>
        <sz val="10"/>
        <rFont val="Arial"/>
        <family val="2"/>
      </rPr>
      <t xml:space="preserve">T =  </t>
    </r>
  </si>
  <si>
    <t>3c.</t>
  </si>
  <si>
    <t>use trial and error or Goal Seek with T</t>
  </si>
  <si>
    <t>4.</t>
  </si>
  <si>
    <t>Solved Problems</t>
  </si>
  <si>
    <t>2.</t>
  </si>
  <si>
    <t>4a.</t>
  </si>
  <si>
    <t>4b.</t>
  </si>
  <si>
    <t>4c.</t>
  </si>
  <si>
    <t>4d.</t>
  </si>
  <si>
    <t>6a.</t>
  </si>
  <si>
    <t>6b.</t>
  </si>
  <si>
    <t>created by Lee Tangedahl, The University of Montana</t>
  </si>
  <si>
    <t>Copyright © 2001 by The McGraw Hill Companies, Inc.</t>
  </si>
  <si>
    <t>Templates:</t>
  </si>
  <si>
    <t>Supplement to Chapter Four - Reliability</t>
  </si>
  <si>
    <t>Reliability</t>
  </si>
  <si>
    <t>All rights Reserved.</t>
  </si>
  <si>
    <t>See Instructions template for complete instructions.</t>
  </si>
  <si>
    <r>
      <t xml:space="preserve">Templates to accompany </t>
    </r>
    <r>
      <rPr>
        <b/>
        <u val="single"/>
        <sz val="10"/>
        <rFont val="Arial"/>
        <family val="2"/>
      </rPr>
      <t>Operations Management</t>
    </r>
    <r>
      <rPr>
        <b/>
        <sz val="10"/>
        <rFont val="Arial"/>
        <family val="2"/>
      </rPr>
      <t>, Seventh Edition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</si>
</sst>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0.00000"/>
    <numFmt numFmtId="168" formatCode=".00%"/>
    <numFmt numFmtId="169" formatCode="0.0%"/>
    <numFmt numFmtId="170" formatCode="_(* #,##0.000_);_(* \(#,##0.000\);_(* &quot;-&quot;??_);_(@_)"/>
    <numFmt numFmtId="171" formatCode="_(* #,##0.0000_);_(* \(#,##0.0000\);_(* &quot;-&quot;??_);_(@_)"/>
    <numFmt numFmtId="172" formatCode="0.000000"/>
    <numFmt numFmtId="173" formatCode="_(* #,##0.0_);_(* \(#,##0.0\);_(* &quot;-&quot;??_);_(@_)"/>
    <numFmt numFmtId="174" formatCode="_(* #,##0_);_(* \(#,##0\);_(* &quot;-&quot;??_);_(@_)"/>
    <numFmt numFmtId="175" formatCode="General_)"/>
    <numFmt numFmtId="176" formatCode="0.00_)"/>
    <numFmt numFmtId="177" formatCode=";;;"/>
    <numFmt numFmtId="178" formatCode="0.000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$&quot;#,##0"/>
  </numFmts>
  <fonts count="8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Symbol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 applyProtection="1" quotePrefix="1">
      <alignment horizontal="left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164" fontId="2" fillId="0" borderId="3" xfId="0" applyNumberFormat="1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Alignment="1" applyProtection="1" quotePrefix="1">
      <alignment horizontal="right"/>
      <protection hidden="1"/>
    </xf>
    <xf numFmtId="167" fontId="0" fillId="0" borderId="0" xfId="0" applyNumberFormat="1" applyAlignment="1" applyProtection="1">
      <alignment/>
      <protection hidden="1"/>
    </xf>
    <xf numFmtId="0" fontId="2" fillId="0" borderId="0" xfId="0" applyFont="1" applyAlignment="1" applyProtection="1" quotePrefix="1">
      <alignment horizontal="right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0" xfId="0" applyFont="1" applyAlignment="1" applyProtection="1" quotePrefix="1">
      <alignment horizontal="right"/>
      <protection hidden="1"/>
    </xf>
    <xf numFmtId="0" fontId="2" fillId="2" borderId="3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 quotePrefix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center"/>
      <protection hidden="1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7" fillId="0" borderId="0" xfId="20" applyAlignment="1" applyProtection="1">
      <alignment horizontal="left"/>
      <protection hidden="1"/>
    </xf>
    <xf numFmtId="0" fontId="7" fillId="0" borderId="0" xfId="20" applyAlignment="1" applyProtection="1">
      <alignment/>
      <protection hidden="1"/>
    </xf>
    <xf numFmtId="0" fontId="7" fillId="0" borderId="0" xfId="20" applyAlignment="1">
      <alignment/>
    </xf>
    <xf numFmtId="0" fontId="7" fillId="0" borderId="0" xfId="20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Exponential Distribution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35"/>
          <c:w val="0.9035"/>
          <c:h val="0.7727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'MTBF - Exponential'!$H$2:$H$14</c:f>
              <c:numCache>
                <c:ptCount val="13"/>
                <c:pt idx="0">
                  <c:v>0</c:v>
                </c:pt>
                <c:pt idx="1">
                  <c:v>2.4</c:v>
                </c:pt>
                <c:pt idx="2">
                  <c:v>4.8</c:v>
                </c:pt>
                <c:pt idx="3">
                  <c:v>7.199999999999999</c:v>
                </c:pt>
                <c:pt idx="4">
                  <c:v>9.6</c:v>
                </c:pt>
                <c:pt idx="5">
                  <c:v>12</c:v>
                </c:pt>
                <c:pt idx="6">
                  <c:v>14.4</c:v>
                </c:pt>
                <c:pt idx="7">
                  <c:v>16.8</c:v>
                </c:pt>
                <c:pt idx="8">
                  <c:v>19.2</c:v>
                </c:pt>
                <c:pt idx="9">
                  <c:v>21.599999999999998</c:v>
                </c:pt>
                <c:pt idx="10">
                  <c:v>24</c:v>
                </c:pt>
                <c:pt idx="11">
                  <c:v>4</c:v>
                </c:pt>
                <c:pt idx="12">
                  <c:v>4</c:v>
                </c:pt>
              </c:numCache>
            </c:numRef>
          </c:xVal>
          <c:yVal>
            <c:numRef>
              <c:f>'MTBF - Exponential'!$I$2:$I$14</c:f>
              <c:numCache>
                <c:ptCount val="13"/>
                <c:pt idx="0">
                  <c:v>0.25</c:v>
                </c:pt>
                <c:pt idx="1">
                  <c:v>0.1372029090235066</c:v>
                </c:pt>
                <c:pt idx="2">
                  <c:v>0.07529855297805053</c:v>
                </c:pt>
                <c:pt idx="3">
                  <c:v>0.04132472205539664</c:v>
                </c:pt>
                <c:pt idx="4">
                  <c:v>0.022679488322353128</c:v>
                </c:pt>
                <c:pt idx="5">
                  <c:v>0.012446767091965986</c:v>
                </c:pt>
                <c:pt idx="6">
                  <c:v>0.00683093061182314</c:v>
                </c:pt>
                <c:pt idx="7">
                  <c:v>0.003748894205119426</c:v>
                </c:pt>
                <c:pt idx="8">
                  <c:v>0.0020574367622550075</c:v>
                </c:pt>
                <c:pt idx="9">
                  <c:v>0.0011291452356531676</c:v>
                </c:pt>
                <c:pt idx="10">
                  <c:v>0.0006196880441665896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'MTBF - Exponential'!$H$2:$H$14</c:f>
              <c:numCache>
                <c:ptCount val="13"/>
                <c:pt idx="0">
                  <c:v>0</c:v>
                </c:pt>
                <c:pt idx="1">
                  <c:v>2.4</c:v>
                </c:pt>
                <c:pt idx="2">
                  <c:v>4.8</c:v>
                </c:pt>
                <c:pt idx="3">
                  <c:v>7.199999999999999</c:v>
                </c:pt>
                <c:pt idx="4">
                  <c:v>9.6</c:v>
                </c:pt>
                <c:pt idx="5">
                  <c:v>12</c:v>
                </c:pt>
                <c:pt idx="6">
                  <c:v>14.4</c:v>
                </c:pt>
                <c:pt idx="7">
                  <c:v>16.8</c:v>
                </c:pt>
                <c:pt idx="8">
                  <c:v>19.2</c:v>
                </c:pt>
                <c:pt idx="9">
                  <c:v>21.599999999999998</c:v>
                </c:pt>
                <c:pt idx="10">
                  <c:v>24</c:v>
                </c:pt>
                <c:pt idx="11">
                  <c:v>4</c:v>
                </c:pt>
                <c:pt idx="12">
                  <c:v>4</c:v>
                </c:pt>
              </c:numCache>
            </c:numRef>
          </c:xVal>
          <c:yVal>
            <c:numRef>
              <c:f>'MTBF - Exponential'!$J$2:$J$14</c:f>
              <c:numCache>
                <c:ptCount val="13"/>
                <c:pt idx="11">
                  <c:v>0</c:v>
                </c:pt>
                <c:pt idx="12">
                  <c:v>0.25</c:v>
                </c:pt>
              </c:numCache>
            </c:numRef>
          </c:yVal>
          <c:smooth val="1"/>
        </c:ser>
        <c:axId val="277549"/>
        <c:axId val="2497942"/>
      </c:scatterChart>
      <c:valAx>
        <c:axId val="27754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497942"/>
        <c:crosses val="autoZero"/>
        <c:crossBetween val="midCat"/>
        <c:dispUnits/>
      </c:valAx>
      <c:valAx>
        <c:axId val="24979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775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Normal Distribution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6575"/>
          <c:w val="0.954"/>
          <c:h val="0.8797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'Service Life - Normal'!$F$2:$F$14</c:f>
              <c:numCache>
                <c:ptCount val="13"/>
                <c:pt idx="0">
                  <c:v>2.5</c:v>
                </c:pt>
                <c:pt idx="1">
                  <c:v>3.2</c:v>
                </c:pt>
                <c:pt idx="2">
                  <c:v>3.9000000000000004</c:v>
                </c:pt>
                <c:pt idx="3">
                  <c:v>4.6000000000000005</c:v>
                </c:pt>
                <c:pt idx="4">
                  <c:v>5.300000000000001</c:v>
                </c:pt>
                <c:pt idx="5">
                  <c:v>6.000000000000001</c:v>
                </c:pt>
                <c:pt idx="6">
                  <c:v>6.700000000000001</c:v>
                </c:pt>
                <c:pt idx="7">
                  <c:v>7.400000000000001</c:v>
                </c:pt>
                <c:pt idx="8">
                  <c:v>8.100000000000001</c:v>
                </c:pt>
                <c:pt idx="9">
                  <c:v>8.8</c:v>
                </c:pt>
                <c:pt idx="10">
                  <c:v>9.5</c:v>
                </c:pt>
                <c:pt idx="11">
                  <c:v>7</c:v>
                </c:pt>
                <c:pt idx="12">
                  <c:v>7</c:v>
                </c:pt>
              </c:numCache>
            </c:numRef>
          </c:xVal>
          <c:yVal>
            <c:numRef>
              <c:f>'Service Life - Normal'!$G$2:$G$14</c:f>
              <c:numCache>
                <c:ptCount val="13"/>
                <c:pt idx="0">
                  <c:v>0.0008726826950457599</c:v>
                </c:pt>
                <c:pt idx="1">
                  <c:v>0.007915451582979967</c:v>
                </c:pt>
                <c:pt idx="2">
                  <c:v>0.043983595980427226</c:v>
                </c:pt>
                <c:pt idx="3">
                  <c:v>0.14972746563574496</c:v>
                </c:pt>
                <c:pt idx="4">
                  <c:v>0.3122539333667614</c:v>
                </c:pt>
                <c:pt idx="5">
                  <c:v>0.39894228040143265</c:v>
                </c:pt>
                <c:pt idx="6">
                  <c:v>0.312253933366761</c:v>
                </c:pt>
                <c:pt idx="7">
                  <c:v>0.1497274656357446</c:v>
                </c:pt>
                <c:pt idx="8">
                  <c:v>0.043983595980427045</c:v>
                </c:pt>
                <c:pt idx="9">
                  <c:v>0.007915451582979944</c:v>
                </c:pt>
                <c:pt idx="10">
                  <c:v>0.0008726826950457599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'Service Life - Normal'!$F$2:$F$14</c:f>
              <c:numCache>
                <c:ptCount val="13"/>
                <c:pt idx="0">
                  <c:v>2.5</c:v>
                </c:pt>
                <c:pt idx="1">
                  <c:v>3.2</c:v>
                </c:pt>
                <c:pt idx="2">
                  <c:v>3.9000000000000004</c:v>
                </c:pt>
                <c:pt idx="3">
                  <c:v>4.6000000000000005</c:v>
                </c:pt>
                <c:pt idx="4">
                  <c:v>5.300000000000001</c:v>
                </c:pt>
                <c:pt idx="5">
                  <c:v>6.000000000000001</c:v>
                </c:pt>
                <c:pt idx="6">
                  <c:v>6.700000000000001</c:v>
                </c:pt>
                <c:pt idx="7">
                  <c:v>7.400000000000001</c:v>
                </c:pt>
                <c:pt idx="8">
                  <c:v>8.100000000000001</c:v>
                </c:pt>
                <c:pt idx="9">
                  <c:v>8.8</c:v>
                </c:pt>
                <c:pt idx="10">
                  <c:v>9.5</c:v>
                </c:pt>
                <c:pt idx="11">
                  <c:v>7</c:v>
                </c:pt>
                <c:pt idx="12">
                  <c:v>7</c:v>
                </c:pt>
              </c:numCache>
            </c:numRef>
          </c:xVal>
          <c:yVal>
            <c:numRef>
              <c:f>'Service Life - Normal'!$H$2:$H$14</c:f>
              <c:numCache>
                <c:ptCount val="13"/>
                <c:pt idx="11">
                  <c:v>0</c:v>
                </c:pt>
                <c:pt idx="12">
                  <c:v>0.39894228040143265</c:v>
                </c:pt>
              </c:numCache>
            </c:numRef>
          </c:yVal>
          <c:smooth val="1"/>
        </c:ser>
        <c:axId val="22481479"/>
        <c:axId val="1006720"/>
      </c:scatterChart>
      <c:valAx>
        <c:axId val="22481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006720"/>
        <c:crosses val="autoZero"/>
        <c:crossBetween val="midCat"/>
        <c:dispUnits/>
      </c:valAx>
      <c:valAx>
        <c:axId val="10067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4814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Availability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Availability!$F$8:$F$10</c:f>
              <c:numCache>
                <c:ptCount val="3"/>
              </c:numCache>
            </c:numRef>
          </c:cat>
          <c:val>
            <c:numRef>
              <c:f>Availability!$D$7:$D$9</c:f>
              <c:numCache>
                <c:ptCount val="3"/>
                <c:pt idx="1">
                  <c:v>0.9900990099009901</c:v>
                </c:pt>
              </c:numCache>
            </c:numRef>
          </c:val>
        </c:ser>
        <c:axId val="9060481"/>
        <c:axId val="1443546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Availability!$G$8:$G$10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smooth val="0"/>
        </c:ser>
        <c:axId val="62810331"/>
        <c:axId val="28422068"/>
      </c:lineChart>
      <c:catAx>
        <c:axId val="90604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14435466"/>
        <c:crosses val="autoZero"/>
        <c:auto val="0"/>
        <c:lblOffset val="100"/>
        <c:tickLblSkip val="1"/>
        <c:noMultiLvlLbl val="0"/>
      </c:catAx>
      <c:valAx>
        <c:axId val="14435466"/>
        <c:scaling>
          <c:orientation val="minMax"/>
          <c:max val="1.0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9060481"/>
        <c:crossesAt val="1"/>
        <c:crossBetween val="between"/>
        <c:dispUnits/>
      </c:valAx>
      <c:catAx>
        <c:axId val="62810331"/>
        <c:scaling>
          <c:orientation val="minMax"/>
        </c:scaling>
        <c:axPos val="b"/>
        <c:delete val="1"/>
        <c:majorTickMark val="in"/>
        <c:minorTickMark val="none"/>
        <c:tickLblPos val="nextTo"/>
        <c:crossAx val="28422068"/>
        <c:crosses val="autoZero"/>
        <c:auto val="0"/>
        <c:lblOffset val="100"/>
        <c:tickLblSkip val="1"/>
        <c:noMultiLvlLbl val="0"/>
      </c:catAx>
      <c:valAx>
        <c:axId val="28422068"/>
        <c:scaling>
          <c:orientation val="minMax"/>
        </c:scaling>
        <c:axPos val="l"/>
        <c:delete val="1"/>
        <c:majorTickMark val="in"/>
        <c:minorTickMark val="none"/>
        <c:tickLblPos val="nextTo"/>
        <c:crossAx val="62810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190500</xdr:rowOff>
    </xdr:from>
    <xdr:to>
      <xdr:col>3</xdr:col>
      <xdr:colOff>0</xdr:colOff>
      <xdr:row>7</xdr:row>
      <xdr:rowOff>190500</xdr:rowOff>
    </xdr:to>
    <xdr:sp>
      <xdr:nvSpPr>
        <xdr:cNvPr id="1" name="Line 8"/>
        <xdr:cNvSpPr>
          <a:spLocks/>
        </xdr:cNvSpPr>
      </xdr:nvSpPr>
      <xdr:spPr>
        <a:xfrm>
          <a:off x="866775" y="2209800"/>
          <a:ext cx="685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333375</xdr:colOff>
      <xdr:row>4</xdr:row>
      <xdr:rowOff>9525</xdr:rowOff>
    </xdr:from>
    <xdr:to>
      <xdr:col>1</xdr:col>
      <xdr:colOff>333375</xdr:colOff>
      <xdr:row>5</xdr:row>
      <xdr:rowOff>9525</xdr:rowOff>
    </xdr:to>
    <xdr:sp>
      <xdr:nvSpPr>
        <xdr:cNvPr id="2" name="Line 13"/>
        <xdr:cNvSpPr>
          <a:spLocks/>
        </xdr:cNvSpPr>
      </xdr:nvSpPr>
      <xdr:spPr>
        <a:xfrm>
          <a:off x="514350" y="885825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6</xdr:col>
      <xdr:colOff>571500</xdr:colOff>
      <xdr:row>0</xdr:row>
      <xdr:rowOff>76200</xdr:rowOff>
    </xdr:from>
    <xdr:to>
      <xdr:col>7</xdr:col>
      <xdr:colOff>438150</xdr:colOff>
      <xdr:row>2</xdr:row>
      <xdr:rowOff>19050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76200"/>
          <a:ext cx="552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6</xdr:row>
      <xdr:rowOff>9525</xdr:rowOff>
    </xdr:from>
    <xdr:to>
      <xdr:col>1</xdr:col>
      <xdr:colOff>333375</xdr:colOff>
      <xdr:row>7</xdr:row>
      <xdr:rowOff>9525</xdr:rowOff>
    </xdr:to>
    <xdr:sp>
      <xdr:nvSpPr>
        <xdr:cNvPr id="4" name="Line 25"/>
        <xdr:cNvSpPr>
          <a:spLocks/>
        </xdr:cNvSpPr>
      </xdr:nvSpPr>
      <xdr:spPr>
        <a:xfrm>
          <a:off x="514350" y="1647825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333375</xdr:colOff>
      <xdr:row>4</xdr:row>
      <xdr:rowOff>9525</xdr:rowOff>
    </xdr:from>
    <xdr:to>
      <xdr:col>3</xdr:col>
      <xdr:colOff>333375</xdr:colOff>
      <xdr:row>5</xdr:row>
      <xdr:rowOff>9525</xdr:rowOff>
    </xdr:to>
    <xdr:sp>
      <xdr:nvSpPr>
        <xdr:cNvPr id="5" name="Line 26"/>
        <xdr:cNvSpPr>
          <a:spLocks/>
        </xdr:cNvSpPr>
      </xdr:nvSpPr>
      <xdr:spPr>
        <a:xfrm>
          <a:off x="1885950" y="885825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333375</xdr:colOff>
      <xdr:row>6</xdr:row>
      <xdr:rowOff>9525</xdr:rowOff>
    </xdr:from>
    <xdr:to>
      <xdr:col>3</xdr:col>
      <xdr:colOff>333375</xdr:colOff>
      <xdr:row>7</xdr:row>
      <xdr:rowOff>9525</xdr:rowOff>
    </xdr:to>
    <xdr:sp>
      <xdr:nvSpPr>
        <xdr:cNvPr id="6" name="Line 27"/>
        <xdr:cNvSpPr>
          <a:spLocks/>
        </xdr:cNvSpPr>
      </xdr:nvSpPr>
      <xdr:spPr>
        <a:xfrm>
          <a:off x="1885950" y="1647825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333375</xdr:colOff>
      <xdr:row>4</xdr:row>
      <xdr:rowOff>9525</xdr:rowOff>
    </xdr:from>
    <xdr:to>
      <xdr:col>5</xdr:col>
      <xdr:colOff>333375</xdr:colOff>
      <xdr:row>5</xdr:row>
      <xdr:rowOff>9525</xdr:rowOff>
    </xdr:to>
    <xdr:sp>
      <xdr:nvSpPr>
        <xdr:cNvPr id="7" name="Line 28"/>
        <xdr:cNvSpPr>
          <a:spLocks/>
        </xdr:cNvSpPr>
      </xdr:nvSpPr>
      <xdr:spPr>
        <a:xfrm>
          <a:off x="3257550" y="885825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333375</xdr:colOff>
      <xdr:row>6</xdr:row>
      <xdr:rowOff>9525</xdr:rowOff>
    </xdr:from>
    <xdr:to>
      <xdr:col>5</xdr:col>
      <xdr:colOff>333375</xdr:colOff>
      <xdr:row>7</xdr:row>
      <xdr:rowOff>9525</xdr:rowOff>
    </xdr:to>
    <xdr:sp>
      <xdr:nvSpPr>
        <xdr:cNvPr id="8" name="Line 29"/>
        <xdr:cNvSpPr>
          <a:spLocks/>
        </xdr:cNvSpPr>
      </xdr:nvSpPr>
      <xdr:spPr>
        <a:xfrm>
          <a:off x="3257550" y="1647825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333375</xdr:colOff>
      <xdr:row>4</xdr:row>
      <xdr:rowOff>9525</xdr:rowOff>
    </xdr:from>
    <xdr:to>
      <xdr:col>7</xdr:col>
      <xdr:colOff>333375</xdr:colOff>
      <xdr:row>5</xdr:row>
      <xdr:rowOff>9525</xdr:rowOff>
    </xdr:to>
    <xdr:sp>
      <xdr:nvSpPr>
        <xdr:cNvPr id="9" name="Line 30"/>
        <xdr:cNvSpPr>
          <a:spLocks/>
        </xdr:cNvSpPr>
      </xdr:nvSpPr>
      <xdr:spPr>
        <a:xfrm>
          <a:off x="4629150" y="885825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333375</xdr:colOff>
      <xdr:row>6</xdr:row>
      <xdr:rowOff>9525</xdr:rowOff>
    </xdr:from>
    <xdr:to>
      <xdr:col>7</xdr:col>
      <xdr:colOff>333375</xdr:colOff>
      <xdr:row>7</xdr:row>
      <xdr:rowOff>9525</xdr:rowOff>
    </xdr:to>
    <xdr:sp>
      <xdr:nvSpPr>
        <xdr:cNvPr id="10" name="Line 31"/>
        <xdr:cNvSpPr>
          <a:spLocks/>
        </xdr:cNvSpPr>
      </xdr:nvSpPr>
      <xdr:spPr>
        <a:xfrm>
          <a:off x="4629150" y="1647825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0</xdr:colOff>
      <xdr:row>7</xdr:row>
      <xdr:rowOff>190500</xdr:rowOff>
    </xdr:from>
    <xdr:to>
      <xdr:col>5</xdr:col>
      <xdr:colOff>0</xdr:colOff>
      <xdr:row>7</xdr:row>
      <xdr:rowOff>190500</xdr:rowOff>
    </xdr:to>
    <xdr:sp>
      <xdr:nvSpPr>
        <xdr:cNvPr id="11" name="Line 33"/>
        <xdr:cNvSpPr>
          <a:spLocks/>
        </xdr:cNvSpPr>
      </xdr:nvSpPr>
      <xdr:spPr>
        <a:xfrm>
          <a:off x="2238375" y="2209800"/>
          <a:ext cx="685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0</xdr:colOff>
      <xdr:row>7</xdr:row>
      <xdr:rowOff>190500</xdr:rowOff>
    </xdr:from>
    <xdr:to>
      <xdr:col>7</xdr:col>
      <xdr:colOff>0</xdr:colOff>
      <xdr:row>7</xdr:row>
      <xdr:rowOff>190500</xdr:rowOff>
    </xdr:to>
    <xdr:sp>
      <xdr:nvSpPr>
        <xdr:cNvPr id="12" name="Line 34"/>
        <xdr:cNvSpPr>
          <a:spLocks/>
        </xdr:cNvSpPr>
      </xdr:nvSpPr>
      <xdr:spPr>
        <a:xfrm>
          <a:off x="3609975" y="2209800"/>
          <a:ext cx="685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0</xdr:colOff>
      <xdr:row>7</xdr:row>
      <xdr:rowOff>190500</xdr:rowOff>
    </xdr:from>
    <xdr:to>
      <xdr:col>9</xdr:col>
      <xdr:colOff>0</xdr:colOff>
      <xdr:row>7</xdr:row>
      <xdr:rowOff>190500</xdr:rowOff>
    </xdr:to>
    <xdr:sp>
      <xdr:nvSpPr>
        <xdr:cNvPr id="13" name="Line 35"/>
        <xdr:cNvSpPr>
          <a:spLocks/>
        </xdr:cNvSpPr>
      </xdr:nvSpPr>
      <xdr:spPr>
        <a:xfrm>
          <a:off x="4981575" y="2209800"/>
          <a:ext cx="685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38100</xdr:rowOff>
    </xdr:from>
    <xdr:to>
      <xdr:col>10</xdr:col>
      <xdr:colOff>590550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2438400" y="38100"/>
        <a:ext cx="44196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0</xdr:colOff>
      <xdr:row>4</xdr:row>
      <xdr:rowOff>9525</xdr:rowOff>
    </xdr:from>
    <xdr:to>
      <xdr:col>4</xdr:col>
      <xdr:colOff>152400</xdr:colOff>
      <xdr:row>6</xdr:row>
      <xdr:rowOff>9525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676275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0</xdr:row>
      <xdr:rowOff>57150</xdr:rowOff>
    </xdr:from>
    <xdr:to>
      <xdr:col>10</xdr:col>
      <xdr:colOff>657225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2590800" y="57150"/>
        <a:ext cx="44196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0</xdr:colOff>
      <xdr:row>5</xdr:row>
      <xdr:rowOff>9525</xdr:rowOff>
    </xdr:from>
    <xdr:to>
      <xdr:col>4</xdr:col>
      <xdr:colOff>152400</xdr:colOff>
      <xdr:row>7</xdr:row>
      <xdr:rowOff>9525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38375" y="847725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0</xdr:row>
      <xdr:rowOff>104775</xdr:rowOff>
    </xdr:from>
    <xdr:to>
      <xdr:col>8</xdr:col>
      <xdr:colOff>438150</xdr:colOff>
      <xdr:row>18</xdr:row>
      <xdr:rowOff>123825</xdr:rowOff>
    </xdr:to>
    <xdr:graphicFrame>
      <xdr:nvGraphicFramePr>
        <xdr:cNvPr id="1" name="Chart 3"/>
        <xdr:cNvGraphicFramePr/>
      </xdr:nvGraphicFramePr>
      <xdr:xfrm>
        <a:off x="2514600" y="104775"/>
        <a:ext cx="29051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1257300" y="1676400"/>
          <a:ext cx="685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333375</xdr:colOff>
      <xdr:row>6</xdr:row>
      <xdr:rowOff>9525</xdr:rowOff>
    </xdr:from>
    <xdr:to>
      <xdr:col>2</xdr:col>
      <xdr:colOff>333375</xdr:colOff>
      <xdr:row>7</xdr:row>
      <xdr:rowOff>9525</xdr:rowOff>
    </xdr:to>
    <xdr:sp>
      <xdr:nvSpPr>
        <xdr:cNvPr id="2" name="Line 14"/>
        <xdr:cNvSpPr>
          <a:spLocks/>
        </xdr:cNvSpPr>
      </xdr:nvSpPr>
      <xdr:spPr>
        <a:xfrm>
          <a:off x="904875" y="1000125"/>
          <a:ext cx="0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333375</xdr:colOff>
      <xdr:row>8</xdr:row>
      <xdr:rowOff>9525</xdr:rowOff>
    </xdr:from>
    <xdr:to>
      <xdr:col>2</xdr:col>
      <xdr:colOff>333375</xdr:colOff>
      <xdr:row>9</xdr:row>
      <xdr:rowOff>9525</xdr:rowOff>
    </xdr:to>
    <xdr:sp>
      <xdr:nvSpPr>
        <xdr:cNvPr id="3" name="Line 15"/>
        <xdr:cNvSpPr>
          <a:spLocks/>
        </xdr:cNvSpPr>
      </xdr:nvSpPr>
      <xdr:spPr>
        <a:xfrm>
          <a:off x="904875" y="1343025"/>
          <a:ext cx="0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333375</xdr:colOff>
      <xdr:row>6</xdr:row>
      <xdr:rowOff>9525</xdr:rowOff>
    </xdr:from>
    <xdr:to>
      <xdr:col>4</xdr:col>
      <xdr:colOff>333375</xdr:colOff>
      <xdr:row>7</xdr:row>
      <xdr:rowOff>9525</xdr:rowOff>
    </xdr:to>
    <xdr:sp>
      <xdr:nvSpPr>
        <xdr:cNvPr id="4" name="Line 16"/>
        <xdr:cNvSpPr>
          <a:spLocks/>
        </xdr:cNvSpPr>
      </xdr:nvSpPr>
      <xdr:spPr>
        <a:xfrm>
          <a:off x="2276475" y="1000125"/>
          <a:ext cx="0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333375</xdr:colOff>
      <xdr:row>8</xdr:row>
      <xdr:rowOff>9525</xdr:rowOff>
    </xdr:from>
    <xdr:to>
      <xdr:col>4</xdr:col>
      <xdr:colOff>333375</xdr:colOff>
      <xdr:row>9</xdr:row>
      <xdr:rowOff>9525</xdr:rowOff>
    </xdr:to>
    <xdr:sp>
      <xdr:nvSpPr>
        <xdr:cNvPr id="5" name="Line 17"/>
        <xdr:cNvSpPr>
          <a:spLocks/>
        </xdr:cNvSpPr>
      </xdr:nvSpPr>
      <xdr:spPr>
        <a:xfrm>
          <a:off x="2276475" y="1343025"/>
          <a:ext cx="0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333375</xdr:colOff>
      <xdr:row>6</xdr:row>
      <xdr:rowOff>9525</xdr:rowOff>
    </xdr:from>
    <xdr:to>
      <xdr:col>6</xdr:col>
      <xdr:colOff>333375</xdr:colOff>
      <xdr:row>7</xdr:row>
      <xdr:rowOff>9525</xdr:rowOff>
    </xdr:to>
    <xdr:sp>
      <xdr:nvSpPr>
        <xdr:cNvPr id="6" name="Line 18"/>
        <xdr:cNvSpPr>
          <a:spLocks/>
        </xdr:cNvSpPr>
      </xdr:nvSpPr>
      <xdr:spPr>
        <a:xfrm>
          <a:off x="3648075" y="1000125"/>
          <a:ext cx="0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333375</xdr:colOff>
      <xdr:row>8</xdr:row>
      <xdr:rowOff>9525</xdr:rowOff>
    </xdr:from>
    <xdr:to>
      <xdr:col>6</xdr:col>
      <xdr:colOff>333375</xdr:colOff>
      <xdr:row>9</xdr:row>
      <xdr:rowOff>9525</xdr:rowOff>
    </xdr:to>
    <xdr:sp>
      <xdr:nvSpPr>
        <xdr:cNvPr id="7" name="Line 19"/>
        <xdr:cNvSpPr>
          <a:spLocks/>
        </xdr:cNvSpPr>
      </xdr:nvSpPr>
      <xdr:spPr>
        <a:xfrm>
          <a:off x="3648075" y="1343025"/>
          <a:ext cx="0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333375</xdr:colOff>
      <xdr:row>6</xdr:row>
      <xdr:rowOff>9525</xdr:rowOff>
    </xdr:from>
    <xdr:to>
      <xdr:col>8</xdr:col>
      <xdr:colOff>333375</xdr:colOff>
      <xdr:row>7</xdr:row>
      <xdr:rowOff>9525</xdr:rowOff>
    </xdr:to>
    <xdr:sp>
      <xdr:nvSpPr>
        <xdr:cNvPr id="8" name="Line 20"/>
        <xdr:cNvSpPr>
          <a:spLocks/>
        </xdr:cNvSpPr>
      </xdr:nvSpPr>
      <xdr:spPr>
        <a:xfrm>
          <a:off x="5019675" y="1000125"/>
          <a:ext cx="0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333375</xdr:colOff>
      <xdr:row>8</xdr:row>
      <xdr:rowOff>9525</xdr:rowOff>
    </xdr:from>
    <xdr:to>
      <xdr:col>8</xdr:col>
      <xdr:colOff>333375</xdr:colOff>
      <xdr:row>9</xdr:row>
      <xdr:rowOff>9525</xdr:rowOff>
    </xdr:to>
    <xdr:sp>
      <xdr:nvSpPr>
        <xdr:cNvPr id="9" name="Line 21"/>
        <xdr:cNvSpPr>
          <a:spLocks/>
        </xdr:cNvSpPr>
      </xdr:nvSpPr>
      <xdr:spPr>
        <a:xfrm>
          <a:off x="5019675" y="1343025"/>
          <a:ext cx="0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0</xdr:colOff>
      <xdr:row>9</xdr:row>
      <xdr:rowOff>171450</xdr:rowOff>
    </xdr:from>
    <xdr:to>
      <xdr:col>6</xdr:col>
      <xdr:colOff>0</xdr:colOff>
      <xdr:row>9</xdr:row>
      <xdr:rowOff>171450</xdr:rowOff>
    </xdr:to>
    <xdr:sp>
      <xdr:nvSpPr>
        <xdr:cNvPr id="10" name="Line 22"/>
        <xdr:cNvSpPr>
          <a:spLocks/>
        </xdr:cNvSpPr>
      </xdr:nvSpPr>
      <xdr:spPr>
        <a:xfrm>
          <a:off x="2628900" y="1676400"/>
          <a:ext cx="685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0</xdr:colOff>
      <xdr:row>9</xdr:row>
      <xdr:rowOff>171450</xdr:rowOff>
    </xdr:from>
    <xdr:to>
      <xdr:col>8</xdr:col>
      <xdr:colOff>0</xdr:colOff>
      <xdr:row>9</xdr:row>
      <xdr:rowOff>171450</xdr:rowOff>
    </xdr:to>
    <xdr:sp>
      <xdr:nvSpPr>
        <xdr:cNvPr id="11" name="Line 23"/>
        <xdr:cNvSpPr>
          <a:spLocks/>
        </xdr:cNvSpPr>
      </xdr:nvSpPr>
      <xdr:spPr>
        <a:xfrm>
          <a:off x="4000500" y="1676400"/>
          <a:ext cx="685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0</xdr:colOff>
      <xdr:row>9</xdr:row>
      <xdr:rowOff>171450</xdr:rowOff>
    </xdr:from>
    <xdr:to>
      <xdr:col>10</xdr:col>
      <xdr:colOff>0</xdr:colOff>
      <xdr:row>9</xdr:row>
      <xdr:rowOff>171450</xdr:rowOff>
    </xdr:to>
    <xdr:sp>
      <xdr:nvSpPr>
        <xdr:cNvPr id="12" name="Line 24"/>
        <xdr:cNvSpPr>
          <a:spLocks/>
        </xdr:cNvSpPr>
      </xdr:nvSpPr>
      <xdr:spPr>
        <a:xfrm>
          <a:off x="5372100" y="1676400"/>
          <a:ext cx="685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171450</xdr:rowOff>
    </xdr:from>
    <xdr:to>
      <xdr:col>4</xdr:col>
      <xdr:colOff>0</xdr:colOff>
      <xdr:row>9</xdr:row>
      <xdr:rowOff>171450</xdr:rowOff>
    </xdr:to>
    <xdr:sp>
      <xdr:nvSpPr>
        <xdr:cNvPr id="1" name="Line 1"/>
        <xdr:cNvSpPr>
          <a:spLocks/>
        </xdr:cNvSpPr>
      </xdr:nvSpPr>
      <xdr:spPr>
        <a:xfrm>
          <a:off x="1257300" y="1676400"/>
          <a:ext cx="685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333375</xdr:colOff>
      <xdr:row>6</xdr:row>
      <xdr:rowOff>9525</xdr:rowOff>
    </xdr:from>
    <xdr:to>
      <xdr:col>2</xdr:col>
      <xdr:colOff>333375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904875" y="1000125"/>
          <a:ext cx="0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333375</xdr:colOff>
      <xdr:row>8</xdr:row>
      <xdr:rowOff>9525</xdr:rowOff>
    </xdr:from>
    <xdr:to>
      <xdr:col>2</xdr:col>
      <xdr:colOff>333375</xdr:colOff>
      <xdr:row>9</xdr:row>
      <xdr:rowOff>9525</xdr:rowOff>
    </xdr:to>
    <xdr:sp>
      <xdr:nvSpPr>
        <xdr:cNvPr id="3" name="Line 3"/>
        <xdr:cNvSpPr>
          <a:spLocks/>
        </xdr:cNvSpPr>
      </xdr:nvSpPr>
      <xdr:spPr>
        <a:xfrm>
          <a:off x="904875" y="1343025"/>
          <a:ext cx="0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333375</xdr:colOff>
      <xdr:row>6</xdr:row>
      <xdr:rowOff>9525</xdr:rowOff>
    </xdr:from>
    <xdr:to>
      <xdr:col>4</xdr:col>
      <xdr:colOff>333375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2276475" y="1000125"/>
          <a:ext cx="0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333375</xdr:colOff>
      <xdr:row>8</xdr:row>
      <xdr:rowOff>9525</xdr:rowOff>
    </xdr:from>
    <xdr:to>
      <xdr:col>4</xdr:col>
      <xdr:colOff>333375</xdr:colOff>
      <xdr:row>9</xdr:row>
      <xdr:rowOff>9525</xdr:rowOff>
    </xdr:to>
    <xdr:sp>
      <xdr:nvSpPr>
        <xdr:cNvPr id="5" name="Line 5"/>
        <xdr:cNvSpPr>
          <a:spLocks/>
        </xdr:cNvSpPr>
      </xdr:nvSpPr>
      <xdr:spPr>
        <a:xfrm>
          <a:off x="2276475" y="1343025"/>
          <a:ext cx="0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333375</xdr:colOff>
      <xdr:row>6</xdr:row>
      <xdr:rowOff>9525</xdr:rowOff>
    </xdr:from>
    <xdr:to>
      <xdr:col>6</xdr:col>
      <xdr:colOff>333375</xdr:colOff>
      <xdr:row>7</xdr:row>
      <xdr:rowOff>9525</xdr:rowOff>
    </xdr:to>
    <xdr:sp>
      <xdr:nvSpPr>
        <xdr:cNvPr id="6" name="Line 6"/>
        <xdr:cNvSpPr>
          <a:spLocks/>
        </xdr:cNvSpPr>
      </xdr:nvSpPr>
      <xdr:spPr>
        <a:xfrm>
          <a:off x="3648075" y="1000125"/>
          <a:ext cx="0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333375</xdr:colOff>
      <xdr:row>8</xdr:row>
      <xdr:rowOff>9525</xdr:rowOff>
    </xdr:from>
    <xdr:to>
      <xdr:col>6</xdr:col>
      <xdr:colOff>333375</xdr:colOff>
      <xdr:row>9</xdr:row>
      <xdr:rowOff>9525</xdr:rowOff>
    </xdr:to>
    <xdr:sp>
      <xdr:nvSpPr>
        <xdr:cNvPr id="7" name="Line 7"/>
        <xdr:cNvSpPr>
          <a:spLocks/>
        </xdr:cNvSpPr>
      </xdr:nvSpPr>
      <xdr:spPr>
        <a:xfrm>
          <a:off x="3648075" y="1343025"/>
          <a:ext cx="0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333375</xdr:colOff>
      <xdr:row>6</xdr:row>
      <xdr:rowOff>9525</xdr:rowOff>
    </xdr:from>
    <xdr:to>
      <xdr:col>8</xdr:col>
      <xdr:colOff>333375</xdr:colOff>
      <xdr:row>7</xdr:row>
      <xdr:rowOff>9525</xdr:rowOff>
    </xdr:to>
    <xdr:sp>
      <xdr:nvSpPr>
        <xdr:cNvPr id="8" name="Line 8"/>
        <xdr:cNvSpPr>
          <a:spLocks/>
        </xdr:cNvSpPr>
      </xdr:nvSpPr>
      <xdr:spPr>
        <a:xfrm>
          <a:off x="5019675" y="1000125"/>
          <a:ext cx="0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333375</xdr:colOff>
      <xdr:row>8</xdr:row>
      <xdr:rowOff>9525</xdr:rowOff>
    </xdr:from>
    <xdr:to>
      <xdr:col>8</xdr:col>
      <xdr:colOff>333375</xdr:colOff>
      <xdr:row>9</xdr:row>
      <xdr:rowOff>9525</xdr:rowOff>
    </xdr:to>
    <xdr:sp>
      <xdr:nvSpPr>
        <xdr:cNvPr id="9" name="Line 9"/>
        <xdr:cNvSpPr>
          <a:spLocks/>
        </xdr:cNvSpPr>
      </xdr:nvSpPr>
      <xdr:spPr>
        <a:xfrm>
          <a:off x="5019675" y="1343025"/>
          <a:ext cx="0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0</xdr:colOff>
      <xdr:row>9</xdr:row>
      <xdr:rowOff>171450</xdr:rowOff>
    </xdr:from>
    <xdr:to>
      <xdr:col>6</xdr:col>
      <xdr:colOff>0</xdr:colOff>
      <xdr:row>9</xdr:row>
      <xdr:rowOff>171450</xdr:rowOff>
    </xdr:to>
    <xdr:sp>
      <xdr:nvSpPr>
        <xdr:cNvPr id="10" name="Line 10"/>
        <xdr:cNvSpPr>
          <a:spLocks/>
        </xdr:cNvSpPr>
      </xdr:nvSpPr>
      <xdr:spPr>
        <a:xfrm>
          <a:off x="2628900" y="1676400"/>
          <a:ext cx="685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0</xdr:colOff>
      <xdr:row>9</xdr:row>
      <xdr:rowOff>171450</xdr:rowOff>
    </xdr:from>
    <xdr:to>
      <xdr:col>8</xdr:col>
      <xdr:colOff>0</xdr:colOff>
      <xdr:row>9</xdr:row>
      <xdr:rowOff>171450</xdr:rowOff>
    </xdr:to>
    <xdr:sp>
      <xdr:nvSpPr>
        <xdr:cNvPr id="11" name="Line 11"/>
        <xdr:cNvSpPr>
          <a:spLocks/>
        </xdr:cNvSpPr>
      </xdr:nvSpPr>
      <xdr:spPr>
        <a:xfrm>
          <a:off x="4000500" y="1676400"/>
          <a:ext cx="685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0</xdr:colOff>
      <xdr:row>9</xdr:row>
      <xdr:rowOff>171450</xdr:rowOff>
    </xdr:from>
    <xdr:to>
      <xdr:col>10</xdr:col>
      <xdr:colOff>0</xdr:colOff>
      <xdr:row>9</xdr:row>
      <xdr:rowOff>171450</xdr:rowOff>
    </xdr:to>
    <xdr:sp>
      <xdr:nvSpPr>
        <xdr:cNvPr id="12" name="Line 12"/>
        <xdr:cNvSpPr>
          <a:spLocks/>
        </xdr:cNvSpPr>
      </xdr:nvSpPr>
      <xdr:spPr>
        <a:xfrm>
          <a:off x="5372100" y="1676400"/>
          <a:ext cx="685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\IRWIN\Backup\Chap5SupInstructo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pter 5 Sup"/>
      <sheetName val="Payoff Table"/>
      <sheetName val="Decision Tree"/>
      <sheetName val="Sensitivity Analysis"/>
      <sheetName val="Examples"/>
      <sheetName val="Solved Problems"/>
      <sheetName val="Problems"/>
    </sheetNames>
    <sheetDataSet>
      <sheetData sheetId="1">
        <row r="3">
          <cell r="C3" t="str">
            <v>s1</v>
          </cell>
          <cell r="D3" t="str">
            <v>s2</v>
          </cell>
          <cell r="E3" t="str">
            <v>s3</v>
          </cell>
          <cell r="F3" t="str">
            <v>s4</v>
          </cell>
        </row>
        <row r="5">
          <cell r="B5" t="str">
            <v>a1</v>
          </cell>
          <cell r="C5">
            <v>10</v>
          </cell>
          <cell r="D5">
            <v>10</v>
          </cell>
          <cell r="E5">
            <v>10</v>
          </cell>
        </row>
        <row r="6">
          <cell r="B6" t="str">
            <v>a2</v>
          </cell>
          <cell r="C6">
            <v>7</v>
          </cell>
          <cell r="D6">
            <v>12</v>
          </cell>
          <cell r="E6">
            <v>12</v>
          </cell>
        </row>
        <row r="7">
          <cell r="B7" t="str">
            <v>a3</v>
          </cell>
          <cell r="C7">
            <v>-4</v>
          </cell>
          <cell r="D7">
            <v>2</v>
          </cell>
          <cell r="E7">
            <v>16</v>
          </cell>
        </row>
        <row r="8">
          <cell r="B8" t="str">
            <v>a4</v>
          </cell>
        </row>
      </sheetData>
      <sheetData sheetId="2">
        <row r="3">
          <cell r="G3" t="str">
            <v>Low Demand</v>
          </cell>
          <cell r="I3">
            <v>0.4</v>
          </cell>
          <cell r="J3">
            <v>40</v>
          </cell>
        </row>
        <row r="5">
          <cell r="C5" t="str">
            <v>Build Small</v>
          </cell>
          <cell r="G5" t="str">
            <v>High Demand</v>
          </cell>
          <cell r="I5">
            <v>0.6</v>
          </cell>
          <cell r="J5">
            <v>55</v>
          </cell>
        </row>
        <row r="10">
          <cell r="G10" t="str">
            <v>Low Demand</v>
          </cell>
          <cell r="I10">
            <v>0.4</v>
          </cell>
          <cell r="J10">
            <v>50</v>
          </cell>
        </row>
        <row r="12">
          <cell r="C12" t="str">
            <v>Build Large</v>
          </cell>
          <cell r="G12" t="str">
            <v>High Demand</v>
          </cell>
          <cell r="I12">
            <v>0.6</v>
          </cell>
          <cell r="J12">
            <v>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/>
  <dimension ref="B1:D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6.7109375" style="0" customWidth="1"/>
    <col min="3" max="3" width="16.7109375" style="0" customWidth="1"/>
    <col min="4" max="4" width="62.28125" style="0" customWidth="1"/>
    <col min="5" max="5" width="2.7109375" style="0" customWidth="1"/>
  </cols>
  <sheetData>
    <row r="1" spans="2:4" ht="12.75">
      <c r="B1" s="28" t="s">
        <v>45</v>
      </c>
      <c r="C1" s="29"/>
      <c r="D1" s="29"/>
    </row>
    <row r="2" spans="2:4" ht="12.75">
      <c r="B2" s="28" t="s">
        <v>38</v>
      </c>
      <c r="C2" s="29"/>
      <c r="D2" s="29"/>
    </row>
    <row r="3" spans="2:4" ht="12.75">
      <c r="B3" s="28" t="s">
        <v>39</v>
      </c>
      <c r="C3" s="29"/>
      <c r="D3" s="29"/>
    </row>
    <row r="4" spans="2:4" ht="12.75">
      <c r="B4" s="28" t="s">
        <v>43</v>
      </c>
      <c r="C4" s="29"/>
      <c r="D4" s="29"/>
    </row>
    <row r="5" spans="2:4" ht="12.75">
      <c r="B5" s="28"/>
      <c r="C5" s="29"/>
      <c r="D5" s="29"/>
    </row>
    <row r="6" spans="2:4" ht="12.75">
      <c r="B6" s="28"/>
      <c r="C6" s="29"/>
      <c r="D6" s="29"/>
    </row>
    <row r="8" ht="12.75">
      <c r="B8" s="30" t="s">
        <v>41</v>
      </c>
    </row>
    <row r="10" spans="3:4" ht="12.75">
      <c r="C10" s="30" t="s">
        <v>40</v>
      </c>
      <c r="D10" s="32" t="s">
        <v>42</v>
      </c>
    </row>
    <row r="11" spans="3:4" ht="12.75">
      <c r="C11" s="30"/>
      <c r="D11" s="32" t="s">
        <v>21</v>
      </c>
    </row>
    <row r="12" spans="3:4" ht="12.75">
      <c r="C12" s="30"/>
      <c r="D12" s="32" t="s">
        <v>22</v>
      </c>
    </row>
    <row r="13" ht="12.75">
      <c r="D13" s="33" t="s">
        <v>10</v>
      </c>
    </row>
    <row r="14" ht="12.75">
      <c r="D14" s="31"/>
    </row>
    <row r="15" ht="12.75">
      <c r="C15" s="34" t="s">
        <v>16</v>
      </c>
    </row>
    <row r="17" ht="12.75">
      <c r="C17" s="34" t="s">
        <v>30</v>
      </c>
    </row>
    <row r="19" ht="12.75">
      <c r="C19" s="35"/>
    </row>
    <row r="21" spans="2:3" ht="12.75">
      <c r="B21" s="30" t="s">
        <v>44</v>
      </c>
      <c r="C21" s="30"/>
    </row>
    <row r="23" ht="12.75">
      <c r="C23" s="30"/>
    </row>
  </sheetData>
  <sheetProtection password="A753" sheet="1" objects="1" scenarios="1"/>
  <hyperlinks>
    <hyperlink ref="D10" location="Reliability!A1" display="Reliability"/>
    <hyperlink ref="D11" location="'MTBF - Exponential'!A1" display="MTBF - Exponential Distribution"/>
    <hyperlink ref="D12" location="'Service Life - Normal'!A1" display="Service Life - Normal Distribution"/>
    <hyperlink ref="D13" location="Availability!A1" display="Availability"/>
    <hyperlink ref="C15" location="Examples!A1" display="Examples"/>
    <hyperlink ref="C17" location="'Solved Problems'!A1" display="Solved Problems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J13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11" width="10.28125" style="5" customWidth="1"/>
    <col min="12" max="13" width="10.57421875" style="5" customWidth="1"/>
    <col min="14" max="16384" width="9.140625" style="5" customWidth="1"/>
  </cols>
  <sheetData>
    <row r="1" ht="12.75">
      <c r="A1" s="11" t="s">
        <v>42</v>
      </c>
    </row>
    <row r="2" ht="12.75"/>
    <row r="3" ht="13.5" thickBot="1"/>
    <row r="4" spans="2:8" ht="30" customHeight="1" thickBot="1">
      <c r="B4" s="24"/>
      <c r="D4" s="24"/>
      <c r="F4" s="24"/>
      <c r="H4" s="24"/>
    </row>
    <row r="5" ht="30" customHeight="1" thickBot="1"/>
    <row r="6" spans="2:8" ht="30" customHeight="1" thickBot="1">
      <c r="B6" s="24"/>
      <c r="D6" s="24"/>
      <c r="F6" s="24">
        <v>0.9</v>
      </c>
      <c r="H6" s="24">
        <v>0.92</v>
      </c>
    </row>
    <row r="7" ht="30" customHeight="1" thickBot="1"/>
    <row r="8" spans="2:8" ht="30" customHeight="1" thickBot="1">
      <c r="B8" s="24"/>
      <c r="D8" s="24">
        <v>0.98</v>
      </c>
      <c r="F8" s="24">
        <v>0.9</v>
      </c>
      <c r="H8" s="24">
        <v>0.95</v>
      </c>
    </row>
    <row r="10" spans="2:8" ht="13.5" thickBot="1">
      <c r="B10" s="6">
        <f>COUNT(B4,B6,B8)</f>
        <v>0</v>
      </c>
      <c r="D10" s="6">
        <f>COUNT(D4,D6,D8)</f>
        <v>1</v>
      </c>
      <c r="F10" s="6">
        <f>COUNT(F4,F6,F8)</f>
        <v>2</v>
      </c>
      <c r="H10" s="6">
        <f>COUNT(H4,H6,H8)</f>
        <v>2</v>
      </c>
    </row>
    <row r="11" ht="12.75">
      <c r="J11" s="7" t="s">
        <v>13</v>
      </c>
    </row>
    <row r="12" ht="13.5" thickBot="1">
      <c r="J12" s="8" t="s">
        <v>14</v>
      </c>
    </row>
    <row r="13" spans="2:10" ht="13.5" thickBot="1">
      <c r="B13" s="9">
        <f>IF(B10,B8+(1-B8)*B6+(1-B8)*(1-B6)*B4,"")</f>
      </c>
      <c r="D13" s="9">
        <f>IF(D10,D8+(1-D8)*D6+(1-D8)*(1-D6)*D4,"")</f>
        <v>0.98</v>
      </c>
      <c r="F13" s="9">
        <f>IF(F10,F8+(1-F8)*F6+(1-F8)*(1-F6)*F4,"")</f>
        <v>0.99</v>
      </c>
      <c r="H13" s="9">
        <f>IF(H10,H8+(1-H8)*H6+(1-H8)*(1-H6)*H4,"")</f>
        <v>0.996</v>
      </c>
      <c r="J13" s="10">
        <f>IF(B10,B13,1)*IF(D10,D13,1)*IF(F10,F13,1)*IF(H10,H13,1)</f>
        <v>0.9663191999999999</v>
      </c>
    </row>
  </sheetData>
  <sheetProtection password="A753" sheet="1" objects="1" scenarios="1"/>
  <printOptions/>
  <pageMargins left="0.75" right="0.75" top="1" bottom="1" header="0.5" footer="0.5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J17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11" width="10.140625" style="5" customWidth="1"/>
    <col min="12" max="12" width="10.8515625" style="5" customWidth="1"/>
    <col min="13" max="16384" width="9.140625" style="5" customWidth="1"/>
  </cols>
  <sheetData>
    <row r="1" spans="1:8" ht="12.75">
      <c r="A1" s="11" t="s">
        <v>21</v>
      </c>
      <c r="H1" s="12"/>
    </row>
    <row r="2" spans="8:9" ht="12.75">
      <c r="H2" s="13">
        <v>0</v>
      </c>
      <c r="I2" s="5">
        <f aca="true" t="shared" si="0" ref="I2:I12">EXPONDIST(H2,$G$3,FALSE)</f>
        <v>0.25</v>
      </c>
    </row>
    <row r="3" spans="3:9" ht="13.5" thickBot="1">
      <c r="C3" s="14"/>
      <c r="D3" s="15"/>
      <c r="F3" s="16" t="s">
        <v>1</v>
      </c>
      <c r="G3" s="5">
        <f>1/D4</f>
        <v>0.25</v>
      </c>
      <c r="H3" s="13">
        <f>+H2+($H$12-$H$2)/10</f>
        <v>2.4</v>
      </c>
      <c r="I3" s="5">
        <f t="shared" si="0"/>
        <v>0.1372029090235066</v>
      </c>
    </row>
    <row r="4" spans="3:9" ht="13.5" thickBot="1">
      <c r="C4" s="17" t="s">
        <v>6</v>
      </c>
      <c r="D4" s="20">
        <v>4</v>
      </c>
      <c r="H4" s="13">
        <f aca="true" t="shared" si="1" ref="H4:H11">+H3+($H$12-$H$2)/10</f>
        <v>4.8</v>
      </c>
      <c r="I4" s="5">
        <f t="shared" si="0"/>
        <v>0.07529855297805053</v>
      </c>
    </row>
    <row r="5" spans="3:9" ht="13.5" thickBot="1">
      <c r="C5" s="17" t="s">
        <v>4</v>
      </c>
      <c r="D5" s="20">
        <v>4</v>
      </c>
      <c r="F5" s="16" t="s">
        <v>9</v>
      </c>
      <c r="G5" s="5">
        <f>D5</f>
        <v>4</v>
      </c>
      <c r="H5" s="13">
        <f t="shared" si="1"/>
        <v>7.199999999999999</v>
      </c>
      <c r="I5" s="5">
        <f t="shared" si="0"/>
        <v>0.04132472205539664</v>
      </c>
    </row>
    <row r="6" spans="3:9" ht="13.5" thickBot="1">
      <c r="C6" s="22" t="s">
        <v>26</v>
      </c>
      <c r="D6" s="20">
        <v>1</v>
      </c>
      <c r="H6" s="13">
        <f t="shared" si="1"/>
        <v>9.6</v>
      </c>
      <c r="I6" s="5">
        <f t="shared" si="0"/>
        <v>0.022679488322353128</v>
      </c>
    </row>
    <row r="7" spans="8:9" ht="12.75">
      <c r="H7" s="13">
        <f t="shared" si="1"/>
        <v>12</v>
      </c>
      <c r="I7" s="5">
        <f t="shared" si="0"/>
        <v>0.012446767091965986</v>
      </c>
    </row>
    <row r="8" spans="6:9" ht="13.5" thickBot="1">
      <c r="F8" s="16"/>
      <c r="H8" s="13">
        <f t="shared" si="1"/>
        <v>14.4</v>
      </c>
      <c r="I8" s="5">
        <f t="shared" si="0"/>
        <v>0.00683093061182314</v>
      </c>
    </row>
    <row r="9" spans="3:9" ht="13.5" thickBot="1">
      <c r="C9" s="17" t="s">
        <v>5</v>
      </c>
      <c r="D9" s="18">
        <f>D5/D4</f>
        <v>1</v>
      </c>
      <c r="H9" s="13">
        <f t="shared" si="1"/>
        <v>16.8</v>
      </c>
      <c r="I9" s="5">
        <f t="shared" si="0"/>
        <v>0.003748894205119426</v>
      </c>
    </row>
    <row r="10" spans="3:9" ht="13.5" thickBot="1">
      <c r="C10" s="19" t="s">
        <v>7</v>
      </c>
      <c r="D10" s="18">
        <f>EXPONDIST(G5,G3,TRUE)</f>
        <v>0.6321205588285577</v>
      </c>
      <c r="H10" s="13">
        <f t="shared" si="1"/>
        <v>19.2</v>
      </c>
      <c r="I10" s="5">
        <f t="shared" si="0"/>
        <v>0.0020574367622550075</v>
      </c>
    </row>
    <row r="11" spans="3:9" ht="13.5" thickBot="1">
      <c r="C11" s="19" t="s">
        <v>8</v>
      </c>
      <c r="D11" s="18">
        <f>1-D10</f>
        <v>0.36787944117144233</v>
      </c>
      <c r="H11" s="13">
        <f t="shared" si="1"/>
        <v>21.599999999999998</v>
      </c>
      <c r="I11" s="5">
        <f t="shared" si="0"/>
        <v>0.0011291452356531676</v>
      </c>
    </row>
    <row r="12" spans="8:9" ht="12.75">
      <c r="H12" s="13">
        <f>6/$G$3</f>
        <v>24</v>
      </c>
      <c r="I12" s="5">
        <f t="shared" si="0"/>
        <v>0.0006196880441665896</v>
      </c>
    </row>
    <row r="13" spans="8:10" ht="12.75">
      <c r="H13" s="5">
        <f>G5</f>
        <v>4</v>
      </c>
      <c r="J13" s="5">
        <v>0</v>
      </c>
    </row>
    <row r="14" spans="8:10" ht="12.75">
      <c r="H14" s="5">
        <f>G5</f>
        <v>4</v>
      </c>
      <c r="J14" s="5">
        <f>MAX(I2:I12)</f>
        <v>0.25</v>
      </c>
    </row>
    <row r="16" spans="4:5" ht="12.75">
      <c r="D16" s="16"/>
      <c r="E16" s="16"/>
    </row>
    <row r="17" ht="12.75">
      <c r="B17" s="12"/>
    </row>
  </sheetData>
  <sheetProtection password="A753" sheet="1" objects="1" scenarios="1"/>
  <printOptions/>
  <pageMargins left="0.75" right="0.75" top="1" bottom="1" header="0.5" footer="0.5"/>
  <pageSetup orientation="landscape" r:id="rId2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H14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12" width="10.28125" style="5" customWidth="1"/>
    <col min="13" max="16384" width="9.140625" style="5" customWidth="1"/>
  </cols>
  <sheetData>
    <row r="1" spans="1:6" ht="12.75">
      <c r="A1" s="11" t="s">
        <v>22</v>
      </c>
      <c r="F1" s="12"/>
    </row>
    <row r="2" spans="6:7" ht="12.75">
      <c r="F2" s="5">
        <f>+D4-3.5*D5</f>
        <v>2.5</v>
      </c>
      <c r="G2" s="5">
        <f aca="true" t="shared" si="0" ref="G2:G12">NORMDIST(F2,$D$4,$D$5,FALSE)</f>
        <v>0.0008726826950457599</v>
      </c>
    </row>
    <row r="3" spans="6:7" ht="13.5" thickBot="1">
      <c r="F3" s="5">
        <f aca="true" t="shared" si="1" ref="F3:F12">+F2+0.1*7*$D$5</f>
        <v>3.2</v>
      </c>
      <c r="G3" s="5">
        <f t="shared" si="0"/>
        <v>0.007915451582979967</v>
      </c>
    </row>
    <row r="4" spans="3:7" ht="13.5" thickBot="1">
      <c r="C4" s="17" t="s">
        <v>23</v>
      </c>
      <c r="D4" s="20">
        <v>6</v>
      </c>
      <c r="F4" s="5">
        <f t="shared" si="1"/>
        <v>3.9000000000000004</v>
      </c>
      <c r="G4" s="5">
        <f t="shared" si="0"/>
        <v>0.043983595980427226</v>
      </c>
    </row>
    <row r="5" spans="3:7" ht="13.5" thickBot="1">
      <c r="C5" s="17" t="s">
        <v>24</v>
      </c>
      <c r="D5" s="20">
        <v>1</v>
      </c>
      <c r="E5" s="16"/>
      <c r="F5" s="5">
        <f t="shared" si="1"/>
        <v>4.6000000000000005</v>
      </c>
      <c r="G5" s="5">
        <f t="shared" si="0"/>
        <v>0.14972746563574496</v>
      </c>
    </row>
    <row r="6" spans="3:7" ht="13.5" thickBot="1">
      <c r="C6" s="17" t="s">
        <v>4</v>
      </c>
      <c r="D6" s="20">
        <v>7</v>
      </c>
      <c r="F6" s="5">
        <f t="shared" si="1"/>
        <v>5.300000000000001</v>
      </c>
      <c r="G6" s="5">
        <f t="shared" si="0"/>
        <v>0.3122539333667614</v>
      </c>
    </row>
    <row r="7" spans="3:7" ht="13.5" thickBot="1">
      <c r="C7" s="22" t="s">
        <v>26</v>
      </c>
      <c r="D7" s="20">
        <v>1</v>
      </c>
      <c r="F7" s="5">
        <f t="shared" si="1"/>
        <v>6.000000000000001</v>
      </c>
      <c r="G7" s="5">
        <f t="shared" si="0"/>
        <v>0.39894228040143265</v>
      </c>
    </row>
    <row r="8" spans="3:7" ht="12.75">
      <c r="C8" s="16"/>
      <c r="E8" s="12"/>
      <c r="F8" s="5">
        <f t="shared" si="1"/>
        <v>6.700000000000001</v>
      </c>
      <c r="G8" s="5">
        <f t="shared" si="0"/>
        <v>0.312253933366761</v>
      </c>
    </row>
    <row r="9" spans="2:7" ht="13.5" thickBot="1">
      <c r="B9" s="21"/>
      <c r="E9" s="16"/>
      <c r="F9" s="5">
        <f t="shared" si="1"/>
        <v>7.400000000000001</v>
      </c>
      <c r="G9" s="5">
        <f t="shared" si="0"/>
        <v>0.1497274656357446</v>
      </c>
    </row>
    <row r="10" spans="3:7" ht="13.5" thickBot="1">
      <c r="C10" s="19" t="s">
        <v>2</v>
      </c>
      <c r="D10" s="18">
        <f>(D6-D4)/D5</f>
        <v>1</v>
      </c>
      <c r="E10" s="12"/>
      <c r="F10" s="5">
        <f t="shared" si="1"/>
        <v>8.100000000000001</v>
      </c>
      <c r="G10" s="5">
        <f t="shared" si="0"/>
        <v>0.043983595980427045</v>
      </c>
    </row>
    <row r="11" spans="3:7" ht="13.5" thickBot="1">
      <c r="C11" s="19" t="s">
        <v>7</v>
      </c>
      <c r="D11" s="18">
        <f>NORMDIST(D6,D4,D5,TRUE)</f>
        <v>0.8413447402410041</v>
      </c>
      <c r="E11" s="12"/>
      <c r="F11" s="5">
        <f t="shared" si="1"/>
        <v>8.8</v>
      </c>
      <c r="G11" s="5">
        <f t="shared" si="0"/>
        <v>0.007915451582979944</v>
      </c>
    </row>
    <row r="12" spans="3:7" ht="13.5" thickBot="1">
      <c r="C12" s="19" t="s">
        <v>8</v>
      </c>
      <c r="D12" s="18">
        <f>1-D11</f>
        <v>0.15865525975899586</v>
      </c>
      <c r="E12" s="12"/>
      <c r="F12" s="5">
        <f t="shared" si="1"/>
        <v>9.5</v>
      </c>
      <c r="G12" s="5">
        <f t="shared" si="0"/>
        <v>0.0008726826950457599</v>
      </c>
    </row>
    <row r="13" spans="5:8" ht="12.75">
      <c r="E13" s="12"/>
      <c r="F13" s="5">
        <f>D6</f>
        <v>7</v>
      </c>
      <c r="H13" s="5">
        <v>0</v>
      </c>
    </row>
    <row r="14" spans="6:8" ht="12.75">
      <c r="F14" s="5">
        <f>D6</f>
        <v>7</v>
      </c>
      <c r="H14" s="5">
        <f>NORMDIST(D4,D4,D5,FALSE)</f>
        <v>0.39894228040143265</v>
      </c>
    </row>
  </sheetData>
  <sheetProtection password="A753" sheet="1" objects="1" scenarios="1"/>
  <printOptions gridLines="1"/>
  <pageMargins left="0.75" right="0.75" top="1" bottom="1" header="0.5" footer="0.5"/>
  <pageSetup orientation="landscape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/>
  <dimension ref="A1:G10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12" width="10.28125" style="5" customWidth="1"/>
    <col min="13" max="16384" width="9.140625" style="5" customWidth="1"/>
  </cols>
  <sheetData>
    <row r="1" ht="12.75">
      <c r="A1" s="26" t="s">
        <v>10</v>
      </c>
    </row>
    <row r="3" spans="3:4" ht="13.5" thickBot="1">
      <c r="C3" s="14"/>
      <c r="D3" s="15"/>
    </row>
    <row r="4" spans="3:4" ht="13.5" thickBot="1">
      <c r="C4" s="17" t="s">
        <v>6</v>
      </c>
      <c r="D4" s="20">
        <v>200</v>
      </c>
    </row>
    <row r="5" spans="3:4" ht="13.5" thickBot="1">
      <c r="C5" s="17" t="s">
        <v>11</v>
      </c>
      <c r="D5" s="20">
        <v>2</v>
      </c>
    </row>
    <row r="6" spans="3:4" ht="12.75">
      <c r="C6" s="27" t="s">
        <v>3</v>
      </c>
      <c r="D6" s="15"/>
    </row>
    <row r="7" ht="13.5" thickBot="1"/>
    <row r="8" spans="3:7" ht="13.5" thickBot="1">
      <c r="C8" s="17" t="s">
        <v>12</v>
      </c>
      <c r="D8" s="18">
        <f>D4/(D4+D5)</f>
        <v>0.9900990099009901</v>
      </c>
      <c r="G8" s="5">
        <v>1</v>
      </c>
    </row>
    <row r="9" ht="12.75">
      <c r="G9" s="5">
        <v>1</v>
      </c>
    </row>
    <row r="10" ht="12.75">
      <c r="G10" s="5">
        <v>1</v>
      </c>
    </row>
  </sheetData>
  <sheetProtection password="A753" sheet="1" objects="1" scenarios="1"/>
  <printOptions/>
  <pageMargins left="0.75" right="0.75" top="1" bottom="1" header="0.5" footer="0.5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K81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2.7109375" style="5" customWidth="1"/>
    <col min="3" max="12" width="10.28125" style="5" customWidth="1"/>
  </cols>
  <sheetData>
    <row r="1" ht="12.75">
      <c r="A1" s="3" t="s">
        <v>16</v>
      </c>
    </row>
    <row r="3" spans="1:2" ht="12.75">
      <c r="A3" s="2" t="s">
        <v>17</v>
      </c>
      <c r="B3" s="4" t="s">
        <v>0</v>
      </c>
    </row>
    <row r="5" ht="13.5" thickBot="1"/>
    <row r="6" spans="3:9" ht="13.5" thickBot="1">
      <c r="C6" s="24"/>
      <c r="D6" s="25"/>
      <c r="E6" s="24"/>
      <c r="F6" s="25"/>
      <c r="G6" s="24"/>
      <c r="H6" s="25"/>
      <c r="I6" s="24"/>
    </row>
    <row r="7" spans="3:9" ht="13.5" thickBot="1">
      <c r="C7" s="25"/>
      <c r="D7" s="25"/>
      <c r="E7" s="25"/>
      <c r="F7" s="25"/>
      <c r="G7" s="25"/>
      <c r="H7" s="25"/>
      <c r="I7" s="25"/>
    </row>
    <row r="8" spans="3:9" ht="13.5" thickBot="1">
      <c r="C8" s="24"/>
      <c r="D8" s="25"/>
      <c r="E8" s="24"/>
      <c r="F8" s="25"/>
      <c r="G8" s="24">
        <v>0.9</v>
      </c>
      <c r="H8" s="25"/>
      <c r="I8" s="24">
        <v>0.92</v>
      </c>
    </row>
    <row r="9" spans="3:9" ht="13.5" thickBot="1">
      <c r="C9" s="25"/>
      <c r="D9" s="25"/>
      <c r="E9" s="25"/>
      <c r="F9" s="25"/>
      <c r="G9" s="25"/>
      <c r="H9" s="25"/>
      <c r="I9" s="25"/>
    </row>
    <row r="10" spans="3:9" ht="13.5" thickBot="1">
      <c r="C10" s="24"/>
      <c r="D10" s="25"/>
      <c r="E10" s="24">
        <v>0.98</v>
      </c>
      <c r="F10" s="25"/>
      <c r="G10" s="24">
        <v>0.9</v>
      </c>
      <c r="H10" s="25"/>
      <c r="I10" s="24">
        <v>0.95</v>
      </c>
    </row>
    <row r="12" spans="3:9" ht="13.5" thickBot="1">
      <c r="C12" s="6">
        <v>0</v>
      </c>
      <c r="E12" s="6">
        <v>1</v>
      </c>
      <c r="G12" s="6">
        <v>2</v>
      </c>
      <c r="I12" s="6">
        <v>2</v>
      </c>
    </row>
    <row r="13" ht="12.75">
      <c r="K13" s="7" t="s">
        <v>13</v>
      </c>
    </row>
    <row r="14" ht="13.5" thickBot="1">
      <c r="K14" s="8" t="s">
        <v>14</v>
      </c>
    </row>
    <row r="15" spans="3:11" ht="13.5" thickBot="1">
      <c r="C15" s="9" t="s">
        <v>15</v>
      </c>
      <c r="E15" s="9">
        <v>0.98</v>
      </c>
      <c r="G15" s="9">
        <v>0.99</v>
      </c>
      <c r="I15" s="9">
        <v>0.996</v>
      </c>
      <c r="K15" s="10">
        <v>0.9663191999999999</v>
      </c>
    </row>
    <row r="18" spans="1:2" ht="12.75">
      <c r="A18" s="2" t="s">
        <v>18</v>
      </c>
      <c r="B18" s="11" t="s">
        <v>21</v>
      </c>
    </row>
    <row r="20" spans="4:5" ht="13.5" thickBot="1">
      <c r="D20" s="14"/>
      <c r="E20" s="15"/>
    </row>
    <row r="21" spans="4:5" ht="13.5" thickBot="1">
      <c r="D21" s="17" t="s">
        <v>6</v>
      </c>
      <c r="E21" s="20">
        <v>4</v>
      </c>
    </row>
    <row r="22" spans="4:5" ht="13.5" thickBot="1">
      <c r="D22" s="17" t="s">
        <v>4</v>
      </c>
      <c r="E22" s="20">
        <v>4</v>
      </c>
    </row>
    <row r="23" spans="4:5" ht="13.5" thickBot="1">
      <c r="D23" s="22" t="s">
        <v>26</v>
      </c>
      <c r="E23" s="20">
        <v>1</v>
      </c>
    </row>
    <row r="25" ht="13.5" thickBot="1"/>
    <row r="26" spans="4:5" ht="13.5" thickBot="1">
      <c r="D26" s="17" t="s">
        <v>5</v>
      </c>
      <c r="E26" s="18">
        <v>1</v>
      </c>
    </row>
    <row r="27" spans="4:5" ht="13.5" thickBot="1">
      <c r="D27" s="19" t="s">
        <v>7</v>
      </c>
      <c r="E27" s="18">
        <v>0.6321205588285577</v>
      </c>
    </row>
    <row r="28" spans="4:5" ht="13.5" thickBot="1">
      <c r="D28" s="19" t="s">
        <v>8</v>
      </c>
      <c r="E28" s="18">
        <v>0.36787944117144233</v>
      </c>
    </row>
    <row r="29" spans="4:5" ht="12.75">
      <c r="D29" s="19"/>
      <c r="E29" s="23"/>
    </row>
    <row r="31" spans="1:2" ht="12.75">
      <c r="A31" s="2" t="s">
        <v>19</v>
      </c>
      <c r="B31" s="11" t="s">
        <v>21</v>
      </c>
    </row>
    <row r="33" spans="4:5" ht="13.5" thickBot="1">
      <c r="D33" s="14"/>
      <c r="E33" s="15"/>
    </row>
    <row r="34" spans="4:5" ht="13.5" thickBot="1">
      <c r="D34" s="17" t="s">
        <v>6</v>
      </c>
      <c r="E34" s="20">
        <v>4</v>
      </c>
    </row>
    <row r="35" spans="4:5" ht="13.5" thickBot="1">
      <c r="D35" s="17" t="s">
        <v>4</v>
      </c>
      <c r="E35" s="20">
        <v>6</v>
      </c>
    </row>
    <row r="36" spans="4:5" ht="13.5" thickBot="1">
      <c r="D36" s="22" t="s">
        <v>25</v>
      </c>
      <c r="E36" s="20">
        <v>1</v>
      </c>
    </row>
    <row r="38" ht="13.5" thickBot="1"/>
    <row r="39" spans="4:5" ht="13.5" thickBot="1">
      <c r="D39" s="17" t="s">
        <v>5</v>
      </c>
      <c r="E39" s="18">
        <v>1.5</v>
      </c>
    </row>
    <row r="40" spans="4:5" ht="13.5" thickBot="1">
      <c r="D40" s="19" t="s">
        <v>7</v>
      </c>
      <c r="E40" s="18">
        <v>0.7768698398515702</v>
      </c>
    </row>
    <row r="41" spans="4:5" ht="13.5" thickBot="1">
      <c r="D41" s="19" t="s">
        <v>8</v>
      </c>
      <c r="E41" s="18">
        <v>0.2231301601484298</v>
      </c>
    </row>
    <row r="42" spans="4:5" ht="12.75">
      <c r="D42" s="19"/>
      <c r="E42" s="23"/>
    </row>
    <row r="44" spans="1:2" ht="12.75">
      <c r="A44" s="2" t="s">
        <v>20</v>
      </c>
      <c r="B44" s="11" t="s">
        <v>22</v>
      </c>
    </row>
    <row r="46" ht="13.5" thickBot="1"/>
    <row r="47" spans="4:5" ht="13.5" thickBot="1">
      <c r="D47" s="17" t="s">
        <v>23</v>
      </c>
      <c r="E47" s="20">
        <v>6</v>
      </c>
    </row>
    <row r="48" spans="4:5" ht="13.5" thickBot="1">
      <c r="D48" s="17" t="s">
        <v>24</v>
      </c>
      <c r="E48" s="20">
        <v>1</v>
      </c>
    </row>
    <row r="49" spans="4:5" ht="13.5" thickBot="1">
      <c r="D49" s="17" t="s">
        <v>4</v>
      </c>
      <c r="E49" s="20">
        <v>7</v>
      </c>
    </row>
    <row r="50" spans="4:5" ht="13.5" thickBot="1">
      <c r="D50" s="22" t="s">
        <v>26</v>
      </c>
      <c r="E50" s="20">
        <v>0.01</v>
      </c>
    </row>
    <row r="51" ht="12.75">
      <c r="D51" s="16"/>
    </row>
    <row r="52" ht="13.5" thickBot="1">
      <c r="C52" s="21"/>
    </row>
    <row r="53" spans="4:5" ht="13.5" thickBot="1">
      <c r="D53" s="19" t="s">
        <v>2</v>
      </c>
      <c r="E53" s="18">
        <v>1</v>
      </c>
    </row>
    <row r="54" spans="4:5" ht="13.5" thickBot="1">
      <c r="D54" s="19" t="s">
        <v>7</v>
      </c>
      <c r="E54" s="18">
        <v>0.8413447402410041</v>
      </c>
    </row>
    <row r="55" spans="4:5" ht="13.5" thickBot="1">
      <c r="D55" s="19" t="s">
        <v>8</v>
      </c>
      <c r="E55" s="18">
        <v>0.15865525975899586</v>
      </c>
    </row>
    <row r="58" spans="1:2" ht="12.75">
      <c r="A58" s="2" t="s">
        <v>27</v>
      </c>
      <c r="B58" s="11" t="s">
        <v>22</v>
      </c>
    </row>
    <row r="60" ht="13.5" thickBot="1"/>
    <row r="61" spans="4:5" ht="13.5" thickBot="1">
      <c r="D61" s="17" t="s">
        <v>23</v>
      </c>
      <c r="E61" s="20">
        <v>6</v>
      </c>
    </row>
    <row r="62" spans="4:5" ht="13.5" thickBot="1">
      <c r="D62" s="17" t="s">
        <v>24</v>
      </c>
      <c r="E62" s="20">
        <v>1</v>
      </c>
    </row>
    <row r="63" spans="4:5" ht="13.5" thickBot="1">
      <c r="D63" s="17" t="s">
        <v>4</v>
      </c>
      <c r="E63" s="20">
        <v>4.72</v>
      </c>
    </row>
    <row r="64" spans="4:5" ht="13.5" thickBot="1">
      <c r="D64" s="22" t="s">
        <v>26</v>
      </c>
      <c r="E64" s="20">
        <v>0.01</v>
      </c>
    </row>
    <row r="65" ht="12.75">
      <c r="D65" s="16"/>
    </row>
    <row r="66" ht="13.5" thickBot="1">
      <c r="C66" s="21"/>
    </row>
    <row r="67" spans="4:5" ht="13.5" thickBot="1">
      <c r="D67" s="19" t="s">
        <v>2</v>
      </c>
      <c r="E67" s="18">
        <v>-1.28</v>
      </c>
    </row>
    <row r="68" spans="4:5" ht="13.5" thickBot="1">
      <c r="D68" s="19" t="s">
        <v>7</v>
      </c>
      <c r="E68" s="18">
        <v>0.1002726335860864</v>
      </c>
    </row>
    <row r="69" spans="4:5" ht="13.5" thickBot="1">
      <c r="D69" s="19" t="s">
        <v>8</v>
      </c>
      <c r="E69" s="18">
        <v>0.8997273664139136</v>
      </c>
    </row>
    <row r="71" ht="12.75">
      <c r="C71" s="5" t="s">
        <v>28</v>
      </c>
    </row>
    <row r="74" spans="1:2" ht="12.75">
      <c r="A74" s="2" t="s">
        <v>29</v>
      </c>
      <c r="B74" s="26" t="s">
        <v>10</v>
      </c>
    </row>
    <row r="76" spans="4:5" ht="13.5" thickBot="1">
      <c r="D76" s="14"/>
      <c r="E76" s="15"/>
    </row>
    <row r="77" spans="4:5" ht="13.5" thickBot="1">
      <c r="D77" s="17" t="s">
        <v>6</v>
      </c>
      <c r="E77" s="20">
        <v>200</v>
      </c>
    </row>
    <row r="78" spans="4:5" ht="13.5" thickBot="1">
      <c r="D78" s="17" t="s">
        <v>11</v>
      </c>
      <c r="E78" s="20">
        <v>2</v>
      </c>
    </row>
    <row r="79" spans="4:5" ht="12.75">
      <c r="D79" s="27" t="s">
        <v>3</v>
      </c>
      <c r="E79" s="15"/>
    </row>
    <row r="80" ht="13.5" thickBot="1"/>
    <row r="81" spans="4:5" ht="13.5" thickBot="1">
      <c r="D81" s="17" t="s">
        <v>12</v>
      </c>
      <c r="E81" s="18">
        <v>0.9900990099009901</v>
      </c>
    </row>
  </sheetData>
  <sheetProtection password="A753" sheet="1" objects="1" scenarios="1"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K95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2.7109375" style="5" customWidth="1"/>
    <col min="3" max="11" width="10.28125" style="5" customWidth="1"/>
  </cols>
  <sheetData>
    <row r="1" ht="12.75">
      <c r="A1" s="3" t="s">
        <v>30</v>
      </c>
    </row>
    <row r="3" spans="1:2" ht="12.75">
      <c r="A3" s="2" t="s">
        <v>31</v>
      </c>
      <c r="B3" s="4" t="s">
        <v>0</v>
      </c>
    </row>
    <row r="5" ht="13.5" thickBot="1"/>
    <row r="6" spans="3:9" ht="13.5" thickBot="1">
      <c r="C6" s="24"/>
      <c r="D6" s="25"/>
      <c r="E6" s="24"/>
      <c r="F6" s="25"/>
      <c r="G6" s="24"/>
      <c r="H6" s="25"/>
      <c r="I6" s="24">
        <v>0.8</v>
      </c>
    </row>
    <row r="7" spans="3:9" ht="13.5" thickBot="1">
      <c r="C7" s="25"/>
      <c r="D7" s="25"/>
      <c r="E7" s="25"/>
      <c r="F7" s="25"/>
      <c r="G7" s="25"/>
      <c r="H7" s="25"/>
      <c r="I7" s="25"/>
    </row>
    <row r="8" spans="3:9" ht="13.5" thickBot="1">
      <c r="C8" s="24"/>
      <c r="D8" s="25"/>
      <c r="E8" s="24"/>
      <c r="F8" s="25"/>
      <c r="G8" s="24"/>
      <c r="H8" s="25"/>
      <c r="I8" s="24">
        <v>0.9</v>
      </c>
    </row>
    <row r="9" spans="3:9" ht="13.5" thickBot="1">
      <c r="C9" s="25"/>
      <c r="D9" s="25"/>
      <c r="E9" s="25"/>
      <c r="F9" s="25"/>
      <c r="G9" s="25"/>
      <c r="H9" s="25"/>
      <c r="I9" s="25"/>
    </row>
    <row r="10" spans="3:9" ht="13.5" thickBot="1">
      <c r="C10" s="24"/>
      <c r="D10" s="25"/>
      <c r="E10" s="24"/>
      <c r="F10" s="25"/>
      <c r="G10" s="24"/>
      <c r="H10" s="25"/>
      <c r="I10" s="24">
        <v>0.94</v>
      </c>
    </row>
    <row r="12" spans="3:9" ht="13.5" thickBot="1">
      <c r="C12" s="6">
        <v>0</v>
      </c>
      <c r="E12" s="6">
        <v>0</v>
      </c>
      <c r="G12" s="6">
        <v>0</v>
      </c>
      <c r="I12" s="6">
        <v>3</v>
      </c>
    </row>
    <row r="13" ht="12.75">
      <c r="K13" s="7" t="s">
        <v>13</v>
      </c>
    </row>
    <row r="14" ht="13.5" thickBot="1">
      <c r="K14" s="8" t="s">
        <v>14</v>
      </c>
    </row>
    <row r="15" spans="3:11" ht="13.5" thickBot="1">
      <c r="C15" s="9" t="s">
        <v>15</v>
      </c>
      <c r="E15" s="9" t="s">
        <v>15</v>
      </c>
      <c r="G15" s="9" t="s">
        <v>15</v>
      </c>
      <c r="I15" s="9">
        <v>0.9988</v>
      </c>
      <c r="K15" s="10">
        <v>0.9988</v>
      </c>
    </row>
    <row r="18" spans="1:2" ht="12.75">
      <c r="A18" s="2" t="s">
        <v>32</v>
      </c>
      <c r="B18" s="11" t="s">
        <v>21</v>
      </c>
    </row>
    <row r="20" spans="4:5" ht="13.5" thickBot="1">
      <c r="D20" s="14"/>
      <c r="E20" s="15"/>
    </row>
    <row r="21" spans="4:5" ht="13.5" thickBot="1">
      <c r="D21" s="17" t="s">
        <v>6</v>
      </c>
      <c r="E21" s="20">
        <v>10</v>
      </c>
    </row>
    <row r="22" spans="4:5" ht="13.5" thickBot="1">
      <c r="D22" s="17" t="s">
        <v>4</v>
      </c>
      <c r="E22" s="20">
        <v>5</v>
      </c>
    </row>
    <row r="23" spans="4:5" ht="13.5" thickBot="1">
      <c r="D23" s="22" t="s">
        <v>26</v>
      </c>
      <c r="E23" s="20">
        <v>1</v>
      </c>
    </row>
    <row r="25" ht="13.5" thickBot="1"/>
    <row r="26" spans="4:5" ht="13.5" thickBot="1">
      <c r="D26" s="17" t="s">
        <v>5</v>
      </c>
      <c r="E26" s="18">
        <v>0.5</v>
      </c>
    </row>
    <row r="27" spans="4:5" ht="13.5" thickBot="1">
      <c r="D27" s="19" t="s">
        <v>7</v>
      </c>
      <c r="E27" s="18">
        <v>0.3934693402873666</v>
      </c>
    </row>
    <row r="28" spans="4:5" ht="13.5" thickBot="1">
      <c r="D28" s="19" t="s">
        <v>8</v>
      </c>
      <c r="E28" s="18">
        <v>0.6065306597126334</v>
      </c>
    </row>
    <row r="31" spans="1:2" ht="12.75">
      <c r="A31" s="2" t="s">
        <v>33</v>
      </c>
      <c r="B31" s="11" t="s">
        <v>21</v>
      </c>
    </row>
    <row r="33" spans="4:5" ht="13.5" thickBot="1">
      <c r="D33" s="14"/>
      <c r="E33" s="15"/>
    </row>
    <row r="34" spans="4:5" ht="13.5" thickBot="1">
      <c r="D34" s="17" t="s">
        <v>6</v>
      </c>
      <c r="E34" s="20">
        <v>10</v>
      </c>
    </row>
    <row r="35" spans="4:5" ht="13.5" thickBot="1">
      <c r="D35" s="17" t="s">
        <v>4</v>
      </c>
      <c r="E35" s="20">
        <v>12</v>
      </c>
    </row>
    <row r="36" spans="4:5" ht="13.5" thickBot="1">
      <c r="D36" s="22" t="s">
        <v>26</v>
      </c>
      <c r="E36" s="20">
        <v>1</v>
      </c>
    </row>
    <row r="38" ht="13.5" thickBot="1"/>
    <row r="39" spans="4:5" ht="13.5" thickBot="1">
      <c r="D39" s="17" t="s">
        <v>5</v>
      </c>
      <c r="E39" s="18">
        <v>1.2</v>
      </c>
    </row>
    <row r="40" spans="4:5" ht="13.5" thickBot="1">
      <c r="D40" s="19" t="s">
        <v>7</v>
      </c>
      <c r="E40" s="18">
        <v>0.698805788087798</v>
      </c>
    </row>
    <row r="41" spans="4:5" ht="13.5" thickBot="1">
      <c r="D41" s="19" t="s">
        <v>8</v>
      </c>
      <c r="E41" s="18">
        <v>0.30119421191220197</v>
      </c>
    </row>
    <row r="44" spans="1:2" ht="12.75">
      <c r="A44" s="2" t="s">
        <v>34</v>
      </c>
      <c r="B44" s="11" t="s">
        <v>21</v>
      </c>
    </row>
    <row r="46" spans="4:5" ht="13.5" thickBot="1">
      <c r="D46" s="14"/>
      <c r="E46" s="15"/>
    </row>
    <row r="47" spans="4:5" ht="13.5" thickBot="1">
      <c r="D47" s="17" t="s">
        <v>6</v>
      </c>
      <c r="E47" s="20">
        <v>10</v>
      </c>
    </row>
    <row r="48" spans="4:5" ht="13.5" thickBot="1">
      <c r="D48" s="17" t="s">
        <v>4</v>
      </c>
      <c r="E48" s="20">
        <v>20</v>
      </c>
    </row>
    <row r="49" spans="4:5" ht="13.5" thickBot="1">
      <c r="D49" s="22" t="s">
        <v>26</v>
      </c>
      <c r="E49" s="20">
        <v>1</v>
      </c>
    </row>
    <row r="51" ht="13.5" thickBot="1"/>
    <row r="52" spans="4:5" ht="13.5" thickBot="1">
      <c r="D52" s="17" t="s">
        <v>5</v>
      </c>
      <c r="E52" s="18">
        <v>2</v>
      </c>
    </row>
    <row r="53" spans="4:5" ht="13.5" thickBot="1">
      <c r="D53" s="19" t="s">
        <v>7</v>
      </c>
      <c r="E53" s="18">
        <v>0.8646647167633873</v>
      </c>
    </row>
    <row r="54" spans="4:5" ht="13.5" thickBot="1">
      <c r="D54" s="19" t="s">
        <v>8</v>
      </c>
      <c r="E54" s="18">
        <v>0.1353352832366127</v>
      </c>
    </row>
    <row r="57" spans="1:2" ht="12.75">
      <c r="A57" s="2" t="s">
        <v>35</v>
      </c>
      <c r="B57" s="11" t="s">
        <v>21</v>
      </c>
    </row>
    <row r="59" spans="4:5" ht="13.5" thickBot="1">
      <c r="D59" s="14"/>
      <c r="E59" s="15"/>
    </row>
    <row r="60" spans="4:5" ht="13.5" thickBot="1">
      <c r="D60" s="17" t="s">
        <v>6</v>
      </c>
      <c r="E60" s="20">
        <v>10</v>
      </c>
    </row>
    <row r="61" spans="4:5" ht="13.5" thickBot="1">
      <c r="D61" s="17" t="s">
        <v>4</v>
      </c>
      <c r="E61" s="20">
        <v>30</v>
      </c>
    </row>
    <row r="62" spans="4:5" ht="13.5" thickBot="1">
      <c r="D62" s="22" t="s">
        <v>26</v>
      </c>
      <c r="E62" s="20">
        <v>1</v>
      </c>
    </row>
    <row r="64" ht="13.5" thickBot="1"/>
    <row r="65" spans="4:5" ht="13.5" thickBot="1">
      <c r="D65" s="17" t="s">
        <v>5</v>
      </c>
      <c r="E65" s="18">
        <v>3</v>
      </c>
    </row>
    <row r="66" spans="4:5" ht="13.5" thickBot="1">
      <c r="D66" s="19" t="s">
        <v>7</v>
      </c>
      <c r="E66" s="18">
        <v>0.950212931632136</v>
      </c>
    </row>
    <row r="67" spans="4:5" ht="13.5" thickBot="1">
      <c r="D67" s="19" t="s">
        <v>8</v>
      </c>
      <c r="E67" s="18">
        <v>0.04978706836786395</v>
      </c>
    </row>
    <row r="70" spans="1:2" ht="12.75">
      <c r="A70" s="2" t="s">
        <v>36</v>
      </c>
      <c r="B70" s="11" t="s">
        <v>22</v>
      </c>
    </row>
    <row r="72" ht="13.5" thickBot="1"/>
    <row r="73" spans="4:9" ht="13.5" thickBot="1">
      <c r="D73" s="17" t="s">
        <v>23</v>
      </c>
      <c r="E73" s="20">
        <v>25000</v>
      </c>
      <c r="H73" s="17" t="s">
        <v>23</v>
      </c>
      <c r="I73" s="20">
        <v>25000</v>
      </c>
    </row>
    <row r="74" spans="4:9" ht="13.5" thickBot="1">
      <c r="D74" s="17" t="s">
        <v>24</v>
      </c>
      <c r="E74" s="20">
        <v>2000</v>
      </c>
      <c r="H74" s="17" t="s">
        <v>24</v>
      </c>
      <c r="I74" s="20">
        <v>2000</v>
      </c>
    </row>
    <row r="75" spans="4:9" ht="13.5" thickBot="1">
      <c r="D75" s="17" t="s">
        <v>4</v>
      </c>
      <c r="E75" s="20">
        <v>23000</v>
      </c>
      <c r="H75" s="17" t="s">
        <v>4</v>
      </c>
      <c r="I75" s="20">
        <v>27000</v>
      </c>
    </row>
    <row r="76" spans="4:9" ht="13.5" thickBot="1">
      <c r="D76" s="22" t="s">
        <v>26</v>
      </c>
      <c r="E76" s="20">
        <v>1000</v>
      </c>
      <c r="H76" s="22" t="s">
        <v>26</v>
      </c>
      <c r="I76" s="20">
        <v>1000</v>
      </c>
    </row>
    <row r="77" spans="4:8" ht="12.75">
      <c r="D77" s="16"/>
      <c r="H77" s="16"/>
    </row>
    <row r="78" spans="3:7" ht="13.5" thickBot="1">
      <c r="C78" s="21"/>
      <c r="G78" s="21"/>
    </row>
    <row r="79" spans="4:9" ht="13.5" thickBot="1">
      <c r="D79" s="19" t="s">
        <v>2</v>
      </c>
      <c r="E79" s="18">
        <v>-1</v>
      </c>
      <c r="H79" s="19" t="s">
        <v>2</v>
      </c>
      <c r="I79" s="18">
        <v>1</v>
      </c>
    </row>
    <row r="80" spans="4:9" ht="13.5" thickBot="1">
      <c r="D80" s="19" t="s">
        <v>7</v>
      </c>
      <c r="E80" s="18">
        <v>0.15865525975899586</v>
      </c>
      <c r="H80" s="19" t="s">
        <v>7</v>
      </c>
      <c r="I80" s="18">
        <v>0.8413447402410041</v>
      </c>
    </row>
    <row r="81" spans="4:9" ht="13.5" thickBot="1">
      <c r="D81" s="19" t="s">
        <v>8</v>
      </c>
      <c r="E81" s="18">
        <v>0.8413447402410041</v>
      </c>
      <c r="H81" s="19" t="s">
        <v>8</v>
      </c>
      <c r="I81" s="18">
        <v>0.15865525975899586</v>
      </c>
    </row>
    <row r="84" spans="1:2" ht="12.75">
      <c r="A84" s="2" t="s">
        <v>37</v>
      </c>
      <c r="B84" s="11" t="s">
        <v>22</v>
      </c>
    </row>
    <row r="86" ht="13.5" thickBot="1"/>
    <row r="87" spans="4:9" ht="13.5" thickBot="1">
      <c r="D87" s="17" t="s">
        <v>23</v>
      </c>
      <c r="E87" s="20">
        <v>25000</v>
      </c>
      <c r="H87" s="17" t="s">
        <v>23</v>
      </c>
      <c r="I87" s="20">
        <v>25000</v>
      </c>
    </row>
    <row r="88" spans="4:9" ht="13.5" thickBot="1">
      <c r="D88" s="17" t="s">
        <v>24</v>
      </c>
      <c r="E88" s="20">
        <v>2000</v>
      </c>
      <c r="H88" s="17" t="s">
        <v>24</v>
      </c>
      <c r="I88" s="20">
        <v>2000</v>
      </c>
    </row>
    <row r="89" spans="4:9" ht="13.5" thickBot="1">
      <c r="D89" s="17" t="s">
        <v>4</v>
      </c>
      <c r="E89" s="20">
        <v>26000</v>
      </c>
      <c r="H89" s="17" t="s">
        <v>4</v>
      </c>
      <c r="I89" s="20">
        <v>29000</v>
      </c>
    </row>
    <row r="90" spans="4:9" ht="13.5" thickBot="1">
      <c r="D90" s="22" t="s">
        <v>26</v>
      </c>
      <c r="E90" s="20">
        <v>1000</v>
      </c>
      <c r="H90" s="22" t="s">
        <v>26</v>
      </c>
      <c r="I90" s="20">
        <v>1000</v>
      </c>
    </row>
    <row r="91" spans="4:8" ht="12.75">
      <c r="D91" s="16"/>
      <c r="H91" s="16"/>
    </row>
    <row r="92" spans="3:7" ht="13.5" thickBot="1">
      <c r="C92" s="21"/>
      <c r="G92" s="21"/>
    </row>
    <row r="93" spans="4:9" ht="13.5" thickBot="1">
      <c r="D93" s="19" t="s">
        <v>2</v>
      </c>
      <c r="E93" s="18">
        <v>0.5</v>
      </c>
      <c r="H93" s="19" t="s">
        <v>2</v>
      </c>
      <c r="I93" s="18">
        <v>2</v>
      </c>
    </row>
    <row r="94" spans="4:9" ht="13.5" thickBot="1">
      <c r="D94" s="19" t="s">
        <v>7</v>
      </c>
      <c r="E94" s="18">
        <v>0.6914624673642908</v>
      </c>
      <c r="H94" s="19" t="s">
        <v>7</v>
      </c>
      <c r="I94" s="18">
        <v>0.9772499379638131</v>
      </c>
    </row>
    <row r="95" spans="4:9" ht="13.5" thickBot="1">
      <c r="D95" s="19" t="s">
        <v>8</v>
      </c>
      <c r="E95" s="18">
        <v>0.30853753263570916</v>
      </c>
      <c r="H95" s="19" t="s">
        <v>8</v>
      </c>
      <c r="I95" s="18">
        <v>0.022750062036186902</v>
      </c>
    </row>
  </sheetData>
  <sheetProtection password="A753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Tangedahl</dc:creator>
  <cp:keywords/>
  <dc:description/>
  <cp:lastModifiedBy>ltang</cp:lastModifiedBy>
  <cp:lastPrinted>2001-03-22T00:27:13Z</cp:lastPrinted>
  <dcterms:created xsi:type="dcterms:W3CDTF">2001-02-09T17:47:43Z</dcterms:created>
  <dcterms:modified xsi:type="dcterms:W3CDTF">2001-04-04T18:51:40Z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