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1100" windowHeight="6090" activeTab="0"/>
  </bookViews>
  <sheets>
    <sheet name="Chapter 15" sheetId="1" r:id="rId1"/>
    <sheet name="Component Requirements" sheetId="2" r:id="rId2"/>
    <sheet name="MRP" sheetId="3" r:id="rId3"/>
    <sheet name="Capacity Requirements Planning" sheetId="4" r:id="rId4"/>
    <sheet name="Examples" sheetId="5" r:id="rId5"/>
    <sheet name="Solved Problems" sheetId="6" r:id="rId6"/>
  </sheets>
  <externalReferences>
    <externalReference r:id="rId9"/>
  </externalReferences>
  <definedNames>
    <definedName name="counter11" localSheetId="0">#REF!</definedName>
    <definedName name="increment11">#REF!</definedName>
    <definedName name="input11">'[1]Aggregate Planning'!$E$5:$P$5,'[1]Aggregate Planning'!$E$7:$P$10,'[1]Aggregate Planning'!$E$13,'[1]Aggregate Planning'!$D$18:$D$21,'[1]Aggregate Planning'!$E$22:$P$22,'[1]Aggregate Planning'!$D$23:$D$24</definedName>
    <definedName name="input11a">'Component Requirements'!$K$11,'Component Requirements'!$J$7:$K$7,'Component Requirements'!$C$11:$D$11,'Component Requirements'!$J$11:$K$11,'Component Requirements'!$P$11:$Q$11,'Component Requirements'!$B$14:$C$14,'Component Requirements'!$E$14:$F$14,'Component Requirements'!$H$14:$I$14,'Component Requirements'!$K$14:$L$14,'Component Requirements'!$N$14:$O$14,'Component Requirements'!$Q$14:$R$14</definedName>
    <definedName name="input11b">'Component Requirements'!$AC$3,'Component Requirements'!$AC$3:$AD$3,'Component Requirements'!$AC$7:$AD$7,'Component Requirements'!$V$11:$W$11,'Component Requirements'!$U$14:$V$14,'Component Requirements'!$X$14:$Y$14,'Component Requirements'!$AA$14:$AB$14,'Component Requirements'!$AC$11:$AD$11,'Component Requirements'!$AD$14:$AE$14,'Component Requirements'!$AI$11:$AJ$11,'Component Requirements'!$AG$14:$AH$14,'Component Requirements'!$AJ$14:$AK$14</definedName>
    <definedName name="input11c">'Component Requirements'!$AV$7:$AW$7,'Component Requirements'!$AO$11:$AP$11,'Component Requirements'!$AV$11:$AW$11,'Component Requirements'!$BB$11:$BC$11,'Component Requirements'!$AN$14:$AO$14,'Component Requirements'!$AQ$14:$AR$14,'Component Requirements'!$AT$14:$AU$14,'Component Requirements'!$AW$14:$AX$14,'Component Requirements'!$AZ$14:$BA$14,'Component Requirements'!$BC$14:$BD$14</definedName>
    <definedName name="input12a">'MRP'!$J$4:$Q$4,'MRP'!$A$6:$D$6,'MRP'!$D$8:$D$11,'MRP'!$J$7:$Q$7</definedName>
    <definedName name="input12b">'MRP'!$A$13:$D$13,'MRP'!$D$15:$D$18,'MRP'!$J$14:$Q$14</definedName>
    <definedName name="input12c">'MRP'!$S$13:$V$13,'MRP'!$V$15:$V$18,'MRP'!$AB$14:$AI$14</definedName>
    <definedName name="input12d">'MRP'!$A$20:$D$20,'MRP'!$D$22:$D$25,'MRP'!$J$21:$Q$21</definedName>
    <definedName name="input12e">'MRP'!$S$20:$V$20,'MRP'!$V$22:$V$25,'MRP'!$AB$21:$AI$21</definedName>
    <definedName name="input12f">'MRP'!$AK$13:$AN$13,'MRP'!$AN$15:$AN$18,'MRP'!$AT$14:$BA$14</definedName>
    <definedName name="input12g">'MRP'!$AK$20:$AN$20,'MRP'!$AN$22:$AN$25,'MRP'!$AT$21:$BA$21</definedName>
    <definedName name="_xlnm.Print_Area" localSheetId="1">'Component Requirements'!$A$1:$BF$30</definedName>
  </definedNames>
  <calcPr fullCalcOnLoad="1"/>
</workbook>
</file>

<file path=xl/sharedStrings.xml><?xml version="1.0" encoding="utf-8"?>
<sst xmlns="http://schemas.openxmlformats.org/spreadsheetml/2006/main" count="361" uniqueCount="72">
  <si>
    <t>C</t>
  </si>
  <si>
    <t>B</t>
  </si>
  <si>
    <t>E</t>
  </si>
  <si>
    <t>D</t>
  </si>
  <si>
    <t>X</t>
  </si>
  <si>
    <t>Level 0:</t>
  </si>
  <si>
    <t>Level 1:</t>
  </si>
  <si>
    <t>Level 2:</t>
  </si>
  <si>
    <t>Level 3:</t>
  </si>
  <si>
    <t>Component Requirements</t>
  </si>
  <si>
    <t>Capacity Requirements Planning</t>
  </si>
  <si>
    <t>Week</t>
  </si>
  <si>
    <t>Quantity</t>
  </si>
  <si>
    <t>Standard Time:</t>
  </si>
  <si>
    <t>Labor</t>
  </si>
  <si>
    <t>Machine</t>
  </si>
  <si>
    <t>Production Schedule:</t>
  </si>
  <si>
    <t>Labor Hours</t>
  </si>
  <si>
    <t>Machine Hours</t>
  </si>
  <si>
    <t>Capacity</t>
  </si>
  <si>
    <t>Master Schedule</t>
  </si>
  <si>
    <t>Week Number</t>
  </si>
  <si>
    <t>Shutters:</t>
  </si>
  <si>
    <t>Gross requirements</t>
  </si>
  <si>
    <t>Scheduled receipts</t>
  </si>
  <si>
    <t xml:space="preserve">Quantity = </t>
  </si>
  <si>
    <t>Projected on hand</t>
  </si>
  <si>
    <t xml:space="preserve">LT = </t>
  </si>
  <si>
    <t>Net requirements</t>
  </si>
  <si>
    <t xml:space="preserve">Lot Size = </t>
  </si>
  <si>
    <t>Planned-order receipts</t>
  </si>
  <si>
    <t>Planned-order releases</t>
  </si>
  <si>
    <t>Frames:</t>
  </si>
  <si>
    <t>Wood sections:</t>
  </si>
  <si>
    <t>Item: E</t>
  </si>
  <si>
    <t>Item: M</t>
  </si>
  <si>
    <t>Shutters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</si>
  <si>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</si>
  <si>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</si>
  <si>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</si>
  <si>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</si>
  <si>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</si>
  <si>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Chapter 15 - MRP and ERP</t>
  </si>
  <si>
    <t>F</t>
  </si>
  <si>
    <t>Requirements:</t>
  </si>
  <si>
    <t/>
  </si>
  <si>
    <t>Chapter 16 - Examples</t>
  </si>
  <si>
    <t>1.</t>
  </si>
  <si>
    <t>MRP</t>
  </si>
  <si>
    <t>2.</t>
  </si>
  <si>
    <t>W</t>
  </si>
  <si>
    <t>A</t>
  </si>
  <si>
    <t>G</t>
  </si>
  <si>
    <t>Chapter 15 - Solved Problems</t>
  </si>
  <si>
    <t>unit</t>
  </si>
  <si>
    <t>Hours/</t>
  </si>
  <si>
    <t>( 50% )</t>
  </si>
  <si>
    <t>( 75% )</t>
  </si>
  <si>
    <t>( 25% )</t>
  </si>
  <si>
    <t>( 37.5% )</t>
  </si>
  <si>
    <t>( 80% )</t>
  </si>
  <si>
    <t>( 120% )</t>
  </si>
  <si>
    <t>( 40% )</t>
  </si>
  <si>
    <t>( 60% )</t>
  </si>
  <si>
    <t>3.</t>
  </si>
  <si>
    <t>Note: Items on hand are not included.</t>
  </si>
  <si>
    <t xml:space="preserve">On hand = </t>
  </si>
  <si>
    <t>Wood sections</t>
  </si>
  <si>
    <t>Frames</t>
  </si>
  <si>
    <t>See Instructions template for complete instructions.</t>
  </si>
  <si>
    <t>All rights Reserved.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</si>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</sst>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General_)"/>
    <numFmt numFmtId="166" formatCode="0.0"/>
    <numFmt numFmtId="167" formatCode="0.000_)"/>
    <numFmt numFmtId="168" formatCode=";;;"/>
    <numFmt numFmtId="169" formatCode="0.00_)"/>
    <numFmt numFmtId="170" formatCode="#,##0.000"/>
    <numFmt numFmtId="171" formatCode="0.000"/>
    <numFmt numFmtId="172" formatCode="0.0000"/>
    <numFmt numFmtId="173" formatCode="0.00000"/>
    <numFmt numFmtId="174" formatCode=".00%"/>
    <numFmt numFmtId="175" formatCode="0.0%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_(* #,##0.0_);_(* \(#,##0.0\);_(* &quot;-&quot;??_);_(@_)"/>
    <numFmt numFmtId="180" formatCode="_(* #,##0_);_(* \(#,##0\);_(* &quot;-&quot;??_);_(@_)"/>
    <numFmt numFmtId="181" formatCode="0.0000000000"/>
    <numFmt numFmtId="182" formatCode="0.000000000"/>
    <numFmt numFmtId="183" formatCode="0.00000000"/>
    <numFmt numFmtId="184" formatCode="0.000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centerContinuous"/>
      <protection hidden="1"/>
    </xf>
    <xf numFmtId="0" fontId="1" fillId="0" borderId="7" xfId="0" applyFont="1" applyBorder="1" applyAlignment="1" applyProtection="1">
      <alignment horizontal="centerContinuous"/>
      <protection hidden="1"/>
    </xf>
    <xf numFmtId="0" fontId="1" fillId="0" borderId="2" xfId="0" applyFont="1" applyBorder="1" applyAlignment="1" applyProtection="1">
      <alignment horizontal="centerContinuous"/>
      <protection hidden="1"/>
    </xf>
    <xf numFmtId="0" fontId="1" fillId="0" borderId="19" xfId="0" applyFont="1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Continuous"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Continuous"/>
      <protection hidden="1"/>
    </xf>
    <xf numFmtId="0" fontId="0" fillId="0" borderId="5" xfId="0" applyBorder="1" applyAlignment="1" applyProtection="1">
      <alignment horizontal="centerContinuous"/>
      <protection hidden="1"/>
    </xf>
    <xf numFmtId="0" fontId="1" fillId="0" borderId="1" xfId="0" applyFont="1" applyBorder="1" applyAlignment="1" applyProtection="1">
      <alignment horizontal="centerContinuous"/>
      <protection hidden="1"/>
    </xf>
    <xf numFmtId="0" fontId="0" fillId="0" borderId="24" xfId="0" applyBorder="1" applyAlignment="1" applyProtection="1">
      <alignment horizontal="centerContinuous"/>
      <protection hidden="1"/>
    </xf>
    <xf numFmtId="0" fontId="0" fillId="0" borderId="6" xfId="0" applyBorder="1" applyAlignment="1" applyProtection="1">
      <alignment horizontal="centerContinuous"/>
      <protection hidden="1"/>
    </xf>
    <xf numFmtId="0" fontId="1" fillId="0" borderId="24" xfId="0" applyFont="1" applyBorder="1" applyAlignment="1" applyProtection="1">
      <alignment horizontal="centerContinuous"/>
      <protection hidden="1"/>
    </xf>
    <xf numFmtId="0" fontId="1" fillId="0" borderId="4" xfId="0" applyFont="1" applyBorder="1" applyAlignment="1" applyProtection="1">
      <alignment horizontal="centerContinuous"/>
      <protection hidden="1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 quotePrefix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0" xfId="0" applyFont="1" applyBorder="1" applyAlignment="1" applyProtection="1" quotePrefix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/>
      <protection locked="0"/>
    </xf>
    <xf numFmtId="0" fontId="1" fillId="2" borderId="25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Continuous"/>
      <protection hidden="1"/>
    </xf>
    <xf numFmtId="0" fontId="0" fillId="0" borderId="25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2" borderId="6" xfId="0" applyFont="1" applyFill="1" applyBorder="1" applyAlignment="1" applyProtection="1" quotePrefix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Continuous"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" fillId="2" borderId="23" xfId="0" applyFont="1" applyFill="1" applyBorder="1" applyAlignment="1" applyProtection="1">
      <alignment/>
      <protection locked="0"/>
    </xf>
    <xf numFmtId="0" fontId="3" fillId="0" borderId="0" xfId="20" applyAlignment="1" applyProtection="1">
      <alignment/>
      <protection hidden="1"/>
    </xf>
    <xf numFmtId="0" fontId="3" fillId="0" borderId="0" xfId="20" applyAlignment="1">
      <alignment/>
    </xf>
    <xf numFmtId="0" fontId="3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142875</xdr:rowOff>
    </xdr:from>
    <xdr:to>
      <xdr:col>11</xdr:col>
      <xdr:colOff>142875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4287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0</xdr:row>
      <xdr:rowOff>28575</xdr:rowOff>
    </xdr:from>
    <xdr:to>
      <xdr:col>16</xdr:col>
      <xdr:colOff>323850</xdr:colOff>
      <xdr:row>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857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314325</xdr:colOff>
      <xdr:row>18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829300" y="3019425"/>
          <a:ext cx="314325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9525</xdr:rowOff>
    </xdr:from>
    <xdr:to>
      <xdr:col>17</xdr:col>
      <xdr:colOff>314325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5829300" y="1857375"/>
          <a:ext cx="31432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28575</xdr:rowOff>
    </xdr:from>
    <xdr:to>
      <xdr:col>36</xdr:col>
      <xdr:colOff>38100</xdr:colOff>
      <xdr:row>11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838825" y="1543050"/>
          <a:ext cx="6543675" cy="428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9525</xdr:rowOff>
    </xdr:from>
    <xdr:to>
      <xdr:col>36</xdr:col>
      <xdr:colOff>0</xdr:colOff>
      <xdr:row>18</xdr:row>
      <xdr:rowOff>161925</xdr:rowOff>
    </xdr:to>
    <xdr:sp>
      <xdr:nvSpPr>
        <xdr:cNvPr id="5" name="Line 6"/>
        <xdr:cNvSpPr>
          <a:spLocks/>
        </xdr:cNvSpPr>
      </xdr:nvSpPr>
      <xdr:spPr>
        <a:xfrm>
          <a:off x="12001500" y="3028950"/>
          <a:ext cx="3429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0\chap14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4"/>
      <sheetName val="Aggregate Planning"/>
      <sheetName val="Transportation Model"/>
      <sheetName val="Master Scheduling"/>
      <sheetName val="Examples"/>
      <sheetName val="Solved Problems"/>
      <sheetName val="Problems 1-9"/>
      <sheetName val="Problems 10-19"/>
      <sheetName val="Problems 20-23"/>
    </sheetNames>
    <sheetDataSet>
      <sheetData sheetId="1">
        <row r="5">
          <cell r="E5">
            <v>200</v>
          </cell>
          <cell r="F5">
            <v>200</v>
          </cell>
          <cell r="G5">
            <v>300</v>
          </cell>
          <cell r="H5">
            <v>400</v>
          </cell>
          <cell r="I5">
            <v>500</v>
          </cell>
          <cell r="J5">
            <v>200</v>
          </cell>
        </row>
        <row r="7">
          <cell r="E7">
            <v>300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</row>
        <row r="18">
          <cell r="D18">
            <v>2</v>
          </cell>
        </row>
        <row r="20">
          <cell r="D20">
            <v>3</v>
          </cell>
        </row>
        <row r="21">
          <cell r="D21">
            <v>6</v>
          </cell>
        </row>
        <row r="23">
          <cell r="D23">
            <v>1</v>
          </cell>
        </row>
        <row r="24">
          <cell r="D2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B1:D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3" t="s">
        <v>71</v>
      </c>
      <c r="C1" s="4"/>
      <c r="D1" s="4"/>
    </row>
    <row r="2" spans="2:4" ht="12.75">
      <c r="B2" s="3" t="s">
        <v>37</v>
      </c>
      <c r="C2" s="4"/>
      <c r="D2" s="4"/>
    </row>
    <row r="3" spans="2:4" ht="12.75">
      <c r="B3" s="3" t="s">
        <v>38</v>
      </c>
      <c r="C3" s="4"/>
      <c r="D3" s="4"/>
    </row>
    <row r="4" spans="2:4" ht="12.75">
      <c r="B4" s="3" t="s">
        <v>70</v>
      </c>
      <c r="C4" s="4"/>
      <c r="D4" s="4"/>
    </row>
    <row r="6" ht="12.75">
      <c r="B6" s="2" t="s">
        <v>42</v>
      </c>
    </row>
    <row r="8" spans="3:4" ht="12.75">
      <c r="C8" s="2" t="s">
        <v>39</v>
      </c>
      <c r="D8" s="97" t="s">
        <v>9</v>
      </c>
    </row>
    <row r="9" spans="3:4" ht="12.75">
      <c r="C9" s="2"/>
      <c r="D9" s="98" t="s">
        <v>48</v>
      </c>
    </row>
    <row r="10" spans="3:4" ht="12.75">
      <c r="C10" s="2"/>
      <c r="D10" s="98" t="s">
        <v>10</v>
      </c>
    </row>
    <row r="12" ht="12.75">
      <c r="C12" s="98" t="s">
        <v>40</v>
      </c>
    </row>
    <row r="14" ht="12.75">
      <c r="C14" s="98" t="s">
        <v>41</v>
      </c>
    </row>
    <row r="16" spans="3:4" ht="12.75">
      <c r="C16" s="99"/>
      <c r="D16" s="2"/>
    </row>
    <row r="17" ht="12.75">
      <c r="D17" s="2"/>
    </row>
    <row r="18" spans="2:4" ht="12.75">
      <c r="B18" s="2" t="s">
        <v>69</v>
      </c>
      <c r="C18" s="2"/>
      <c r="D18" s="2"/>
    </row>
    <row r="19" ht="12.75">
      <c r="D19" s="2"/>
    </row>
    <row r="20" ht="12.75">
      <c r="C20" s="2"/>
    </row>
  </sheetData>
  <sheetProtection password="A753" sheet="1" objects="1" scenarios="1"/>
  <hyperlinks>
    <hyperlink ref="D8" location="'Component Requirements'!A1" display="Component Requirements"/>
    <hyperlink ref="D9" location="MRP!A1" display="MRP"/>
    <hyperlink ref="D10" location="'Capacity Requirements Planning'!A1" display="Capacity Requirements Planning"/>
    <hyperlink ref="C12" location="Examples!A1" display="Examples"/>
    <hyperlink ref="C14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BV75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66" width="3.57421875" style="7" customWidth="1"/>
    <col min="67" max="78" width="3.7109375" style="7" customWidth="1"/>
    <col min="79" max="16384" width="9.140625" style="7" customWidth="1"/>
  </cols>
  <sheetData>
    <row r="1" ht="12.75">
      <c r="A1" s="54" t="s">
        <v>9</v>
      </c>
    </row>
    <row r="2" spans="2:74" ht="13.5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2:74" ht="13.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3" t="s">
        <v>4</v>
      </c>
      <c r="AD3" s="52"/>
      <c r="AE3" s="8"/>
      <c r="AF3" s="8"/>
      <c r="AG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2:74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  <c r="AE4" s="8"/>
      <c r="AF4" s="8"/>
      <c r="AG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2:74" ht="13.5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  <c r="AE5" s="8"/>
      <c r="AF5" s="8"/>
      <c r="AG5" s="8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2:74" ht="13.5" thickBot="1">
      <c r="B6" s="8"/>
      <c r="C6" s="8"/>
      <c r="D6" s="8"/>
      <c r="E6" s="8"/>
      <c r="F6" s="8"/>
      <c r="G6" s="8"/>
      <c r="H6" s="8"/>
      <c r="I6" s="8"/>
      <c r="J6" s="8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2"/>
      <c r="AE6" s="13"/>
      <c r="AF6" s="13"/>
      <c r="AG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4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2:56" ht="13.5" thickBot="1">
      <c r="B7" s="8"/>
      <c r="C7" s="8"/>
      <c r="D7" s="8"/>
      <c r="E7" s="8"/>
      <c r="F7" s="8"/>
      <c r="G7" s="8"/>
      <c r="H7" s="8"/>
      <c r="I7" s="8"/>
      <c r="J7" s="53" t="s">
        <v>1</v>
      </c>
      <c r="K7" s="52">
        <v>2</v>
      </c>
      <c r="L7" s="8"/>
      <c r="M7" s="8"/>
      <c r="N7" s="8"/>
      <c r="O7" s="8"/>
      <c r="P7" s="8"/>
      <c r="Q7" s="8"/>
      <c r="R7" s="8"/>
      <c r="S7" s="8"/>
      <c r="U7" s="8"/>
      <c r="V7" s="8"/>
      <c r="W7" s="8"/>
      <c r="X7" s="8"/>
      <c r="Y7" s="8"/>
      <c r="Z7" s="8"/>
      <c r="AA7" s="8"/>
      <c r="AB7" s="8"/>
      <c r="AC7" s="53" t="s">
        <v>0</v>
      </c>
      <c r="AD7" s="52"/>
      <c r="AE7" s="8"/>
      <c r="AF7" s="8"/>
      <c r="AG7" s="8"/>
      <c r="AH7" s="8"/>
      <c r="AI7" s="8"/>
      <c r="AJ7" s="8"/>
      <c r="AK7" s="8"/>
      <c r="AN7" s="8"/>
      <c r="AO7" s="8"/>
      <c r="AP7" s="8"/>
      <c r="AQ7" s="8"/>
      <c r="AR7" s="8"/>
      <c r="AS7" s="8"/>
      <c r="AT7" s="8"/>
      <c r="AU7" s="8"/>
      <c r="AV7" s="53"/>
      <c r="AW7" s="52"/>
      <c r="AX7" s="8"/>
      <c r="AY7" s="8"/>
      <c r="AZ7" s="8"/>
      <c r="BA7" s="8"/>
      <c r="BB7" s="8"/>
      <c r="BC7" s="8"/>
      <c r="BD7" s="8"/>
    </row>
    <row r="8" spans="2:56" ht="12.75">
      <c r="B8" s="8"/>
      <c r="C8" s="8"/>
      <c r="D8" s="8"/>
      <c r="E8" s="8"/>
      <c r="F8" s="8"/>
      <c r="G8" s="8"/>
      <c r="H8" s="8"/>
      <c r="I8" s="8"/>
      <c r="J8" s="8"/>
      <c r="K8" s="9"/>
      <c r="L8" s="8"/>
      <c r="M8" s="8"/>
      <c r="N8" s="8"/>
      <c r="O8" s="8"/>
      <c r="P8" s="8"/>
      <c r="Q8" s="8"/>
      <c r="R8" s="8"/>
      <c r="S8" s="8"/>
      <c r="U8" s="8"/>
      <c r="V8" s="8"/>
      <c r="W8" s="8"/>
      <c r="X8" s="8"/>
      <c r="Y8" s="8"/>
      <c r="Z8" s="8"/>
      <c r="AA8" s="8"/>
      <c r="AB8" s="8"/>
      <c r="AC8" s="8"/>
      <c r="AD8" s="9"/>
      <c r="AE8" s="8"/>
      <c r="AF8" s="8"/>
      <c r="AG8" s="8"/>
      <c r="AH8" s="8"/>
      <c r="AI8" s="8"/>
      <c r="AJ8" s="8"/>
      <c r="AK8" s="8"/>
      <c r="AN8" s="8"/>
      <c r="AO8" s="8"/>
      <c r="AP8" s="8"/>
      <c r="AQ8" s="8"/>
      <c r="AR8" s="8"/>
      <c r="AS8" s="8"/>
      <c r="AT8" s="8"/>
      <c r="AU8" s="8"/>
      <c r="AV8" s="8"/>
      <c r="AW8" s="9"/>
      <c r="AX8" s="8"/>
      <c r="AY8" s="8"/>
      <c r="AZ8" s="8"/>
      <c r="BA8" s="8"/>
      <c r="BB8" s="8"/>
      <c r="BC8" s="8"/>
      <c r="BD8" s="8"/>
    </row>
    <row r="9" spans="2:56" ht="13.5" thickBot="1">
      <c r="B9" s="8"/>
      <c r="C9" s="8"/>
      <c r="D9" s="8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8"/>
      <c r="S9" s="8"/>
      <c r="U9" s="8"/>
      <c r="V9" s="8"/>
      <c r="W9" s="8"/>
      <c r="X9" s="8"/>
      <c r="Y9" s="8"/>
      <c r="Z9" s="8"/>
      <c r="AA9" s="8"/>
      <c r="AB9" s="8"/>
      <c r="AC9" s="8"/>
      <c r="AD9" s="9"/>
      <c r="AE9" s="8"/>
      <c r="AF9" s="8"/>
      <c r="AG9" s="8"/>
      <c r="AH9" s="8"/>
      <c r="AI9" s="8"/>
      <c r="AJ9" s="8"/>
      <c r="AK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8"/>
      <c r="AY9" s="8"/>
      <c r="AZ9" s="8"/>
      <c r="BA9" s="8"/>
      <c r="BB9" s="8"/>
      <c r="BC9" s="8"/>
      <c r="BD9" s="8"/>
    </row>
    <row r="10" spans="2:56" ht="13.5" thickBot="1">
      <c r="B10" s="8"/>
      <c r="C10" s="8"/>
      <c r="D10" s="12"/>
      <c r="E10" s="13"/>
      <c r="F10" s="13"/>
      <c r="G10" s="13"/>
      <c r="H10" s="13"/>
      <c r="I10" s="13"/>
      <c r="J10" s="13"/>
      <c r="K10" s="12"/>
      <c r="L10" s="13"/>
      <c r="M10" s="13"/>
      <c r="N10" s="13"/>
      <c r="O10" s="13"/>
      <c r="P10" s="14"/>
      <c r="Q10" s="8"/>
      <c r="R10" s="8"/>
      <c r="S10" s="8"/>
      <c r="U10" s="8"/>
      <c r="V10" s="8"/>
      <c r="W10" s="12"/>
      <c r="X10" s="13"/>
      <c r="Y10" s="13"/>
      <c r="Z10" s="13"/>
      <c r="AA10" s="13"/>
      <c r="AB10" s="13"/>
      <c r="AC10" s="13"/>
      <c r="AD10" s="12"/>
      <c r="AE10" s="13"/>
      <c r="AF10" s="13"/>
      <c r="AG10" s="13"/>
      <c r="AH10" s="13"/>
      <c r="AI10" s="14"/>
      <c r="AJ10" s="8"/>
      <c r="AK10" s="8"/>
      <c r="AN10" s="8"/>
      <c r="AO10" s="8"/>
      <c r="AP10" s="12"/>
      <c r="AQ10" s="13"/>
      <c r="AR10" s="13"/>
      <c r="AS10" s="13"/>
      <c r="AT10" s="13"/>
      <c r="AU10" s="13"/>
      <c r="AV10" s="13"/>
      <c r="AW10" s="12"/>
      <c r="AX10" s="13"/>
      <c r="AY10" s="13"/>
      <c r="AZ10" s="13"/>
      <c r="BA10" s="13"/>
      <c r="BB10" s="14"/>
      <c r="BC10" s="8"/>
      <c r="BD10" s="8"/>
    </row>
    <row r="11" spans="2:56" ht="13.5" thickBot="1">
      <c r="B11" s="8"/>
      <c r="C11" s="53" t="s">
        <v>3</v>
      </c>
      <c r="D11" s="52">
        <v>3</v>
      </c>
      <c r="E11" s="8"/>
      <c r="F11" s="8"/>
      <c r="G11" s="8"/>
      <c r="H11" s="8"/>
      <c r="I11" s="8"/>
      <c r="J11" s="53" t="s">
        <v>2</v>
      </c>
      <c r="K11" s="52"/>
      <c r="L11" s="8"/>
      <c r="M11" s="8"/>
      <c r="N11" s="8"/>
      <c r="O11" s="8"/>
      <c r="P11" s="53"/>
      <c r="Q11" s="52"/>
      <c r="R11" s="8"/>
      <c r="S11" s="8"/>
      <c r="U11" s="8"/>
      <c r="V11" s="53" t="s">
        <v>2</v>
      </c>
      <c r="W11" s="52">
        <v>2</v>
      </c>
      <c r="X11" s="8"/>
      <c r="Y11" s="8"/>
      <c r="Z11" s="8"/>
      <c r="AA11" s="8"/>
      <c r="AB11" s="8"/>
      <c r="AC11" s="53" t="s">
        <v>43</v>
      </c>
      <c r="AD11" s="52">
        <v>2</v>
      </c>
      <c r="AE11" s="8"/>
      <c r="AF11" s="8"/>
      <c r="AG11" s="8"/>
      <c r="AH11" s="8"/>
      <c r="AI11" s="53"/>
      <c r="AJ11" s="52"/>
      <c r="AK11" s="8"/>
      <c r="AN11" s="8"/>
      <c r="AO11" s="53"/>
      <c r="AP11" s="52"/>
      <c r="AQ11" s="8"/>
      <c r="AR11" s="8"/>
      <c r="AS11" s="8"/>
      <c r="AT11" s="8"/>
      <c r="AU11" s="8"/>
      <c r="AV11" s="53"/>
      <c r="AW11" s="52"/>
      <c r="AX11" s="8"/>
      <c r="AY11" s="8"/>
      <c r="AZ11" s="8"/>
      <c r="BA11" s="8"/>
      <c r="BB11" s="53"/>
      <c r="BC11" s="52"/>
      <c r="BD11" s="8"/>
    </row>
    <row r="12" spans="2:56" ht="13.5" thickBot="1">
      <c r="B12" s="8"/>
      <c r="C12" s="15"/>
      <c r="D12" s="16"/>
      <c r="E12" s="8"/>
      <c r="F12" s="8"/>
      <c r="H12" s="8"/>
      <c r="I12" s="8"/>
      <c r="J12" s="8"/>
      <c r="K12" s="17"/>
      <c r="L12" s="8"/>
      <c r="M12" s="8"/>
      <c r="N12" s="8"/>
      <c r="O12" s="8"/>
      <c r="P12" s="8"/>
      <c r="Q12" s="9"/>
      <c r="R12" s="8"/>
      <c r="S12" s="8"/>
      <c r="U12" s="8"/>
      <c r="V12" s="15"/>
      <c r="W12" s="16"/>
      <c r="X12" s="8"/>
      <c r="Y12" s="8"/>
      <c r="AA12" s="8"/>
      <c r="AB12" s="8"/>
      <c r="AC12" s="8"/>
      <c r="AD12" s="17"/>
      <c r="AE12" s="8"/>
      <c r="AF12" s="8"/>
      <c r="AG12" s="8"/>
      <c r="AH12" s="8"/>
      <c r="AI12" s="8"/>
      <c r="AJ12" s="9"/>
      <c r="AK12" s="8"/>
      <c r="AN12" s="8"/>
      <c r="AO12" s="15"/>
      <c r="AP12" s="16"/>
      <c r="AQ12" s="8"/>
      <c r="AR12" s="8"/>
      <c r="AT12" s="8"/>
      <c r="AU12" s="8"/>
      <c r="AV12" s="8"/>
      <c r="AW12" s="17"/>
      <c r="AX12" s="8"/>
      <c r="AY12" s="8"/>
      <c r="AZ12" s="8"/>
      <c r="BA12" s="8"/>
      <c r="BB12" s="8"/>
      <c r="BC12" s="9"/>
      <c r="BD12" s="8"/>
    </row>
    <row r="13" spans="2:56" ht="13.5" thickBot="1">
      <c r="B13" s="8"/>
      <c r="C13" s="12"/>
      <c r="E13" s="14"/>
      <c r="F13" s="8"/>
      <c r="H13" s="8"/>
      <c r="I13" s="12"/>
      <c r="J13" s="13"/>
      <c r="K13" s="14"/>
      <c r="L13" s="8"/>
      <c r="N13" s="8"/>
      <c r="O13" s="12"/>
      <c r="P13" s="18"/>
      <c r="Q13" s="14"/>
      <c r="R13" s="8"/>
      <c r="U13" s="8"/>
      <c r="V13" s="12"/>
      <c r="X13" s="14"/>
      <c r="Y13" s="8"/>
      <c r="AA13" s="8"/>
      <c r="AB13" s="12"/>
      <c r="AC13" s="13"/>
      <c r="AD13" s="14"/>
      <c r="AE13" s="8"/>
      <c r="AG13" s="8"/>
      <c r="AH13" s="12"/>
      <c r="AI13" s="18"/>
      <c r="AJ13" s="14"/>
      <c r="AK13" s="8"/>
      <c r="AN13" s="8"/>
      <c r="AO13" s="12"/>
      <c r="AQ13" s="14"/>
      <c r="AR13" s="8"/>
      <c r="AT13" s="8"/>
      <c r="AU13" s="12"/>
      <c r="AV13" s="13"/>
      <c r="AW13" s="14"/>
      <c r="AX13" s="8"/>
      <c r="AZ13" s="8"/>
      <c r="BA13" s="12"/>
      <c r="BB13" s="18"/>
      <c r="BC13" s="14"/>
      <c r="BD13" s="8"/>
    </row>
    <row r="14" spans="2:56" ht="13.5" thickBot="1">
      <c r="B14" s="53" t="s">
        <v>2</v>
      </c>
      <c r="C14" s="52">
        <v>4</v>
      </c>
      <c r="E14" s="53"/>
      <c r="F14" s="52"/>
      <c r="H14" s="53"/>
      <c r="I14" s="52"/>
      <c r="J14" s="8"/>
      <c r="K14" s="53"/>
      <c r="L14" s="52"/>
      <c r="N14" s="53"/>
      <c r="O14" s="52"/>
      <c r="Q14" s="53"/>
      <c r="R14" s="52"/>
      <c r="U14" s="53"/>
      <c r="V14" s="52"/>
      <c r="X14" s="53"/>
      <c r="Y14" s="52"/>
      <c r="AA14" s="53"/>
      <c r="AB14" s="52"/>
      <c r="AC14" s="8"/>
      <c r="AD14" s="53"/>
      <c r="AE14" s="52"/>
      <c r="AG14" s="53"/>
      <c r="AH14" s="52"/>
      <c r="AJ14" s="53"/>
      <c r="AK14" s="52"/>
      <c r="AN14" s="53"/>
      <c r="AO14" s="52"/>
      <c r="AQ14" s="53"/>
      <c r="AR14" s="52"/>
      <c r="AT14" s="53"/>
      <c r="AU14" s="52"/>
      <c r="AV14" s="8"/>
      <c r="AW14" s="53"/>
      <c r="AX14" s="52"/>
      <c r="AZ14" s="53"/>
      <c r="BA14" s="52"/>
      <c r="BC14" s="53"/>
      <c r="BD14" s="52"/>
    </row>
    <row r="15" spans="2:56" ht="12.75">
      <c r="B15" s="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8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N15" s="8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2:56" ht="12.75">
      <c r="B16" s="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U16" s="8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N16" s="8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ht="12.75">
      <c r="A17" s="6" t="s">
        <v>44</v>
      </c>
      <c r="B17" s="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U17" s="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N17" s="8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2:56" ht="13.5" thickBot="1">
      <c r="B18" s="8"/>
      <c r="E18" s="19"/>
      <c r="F18" s="19"/>
      <c r="G18" s="19"/>
      <c r="H18" s="19"/>
      <c r="I18" s="19"/>
      <c r="J18" s="19"/>
      <c r="K18" s="8"/>
      <c r="AF18" s="19"/>
      <c r="AG18" s="19"/>
      <c r="AH18" s="19"/>
      <c r="AI18" s="19"/>
      <c r="AJ18" s="19"/>
      <c r="AK18" s="19"/>
      <c r="AN18" s="8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3:56" ht="13.5" thickBot="1">
      <c r="C19" s="20" t="s">
        <v>5</v>
      </c>
      <c r="D19" s="32" t="str">
        <f>IF(C35="","",C35)</f>
        <v>X</v>
      </c>
      <c r="E19" s="39">
        <f>IF(D19="","",D35)</f>
        <v>1</v>
      </c>
      <c r="F19" s="40"/>
      <c r="I19" s="20" t="s">
        <v>7</v>
      </c>
      <c r="J19" s="42" t="str">
        <f>IF(OR(C41="",E41&lt;1),"",C41)</f>
        <v>D</v>
      </c>
      <c r="K19" s="51">
        <f>IF(J19="","",SUMIF($E$41:$E$49,"=1",$D$41:$D$49))</f>
        <v>6</v>
      </c>
      <c r="L19" s="46"/>
      <c r="O19" s="20" t="s">
        <v>8</v>
      </c>
      <c r="P19" s="42" t="str">
        <f>IF(OR(C51="",E51&lt;1),"",C51)</f>
        <v>E</v>
      </c>
      <c r="Q19" s="51">
        <f>IF(P19="","",SUMIF($E$51:$E$68,"=1",$D$51:$D$68))</f>
        <v>24</v>
      </c>
      <c r="R19" s="46"/>
      <c r="T19" s="42">
        <f>IF(OR(C60="",E60&lt;10),"",C60)</f>
      </c>
      <c r="U19" s="51">
        <f>IF(T19="","",SUMIF($E$51:$E$68,"=10",$D$51:$D$68))</f>
      </c>
      <c r="V19" s="46"/>
      <c r="AF19" s="19"/>
      <c r="AG19" s="19"/>
      <c r="AH19" s="19"/>
      <c r="AI19" s="19"/>
      <c r="AJ19" s="19"/>
      <c r="AK19" s="19"/>
      <c r="AN19" s="8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2:56" ht="13.5" thickBot="1">
      <c r="B20" s="8"/>
      <c r="D20" s="19"/>
      <c r="E20" s="36"/>
      <c r="F20" s="36"/>
      <c r="J20" s="43" t="str">
        <f>IF(OR(C42="",E42&lt;2),"",C42)</f>
        <v>E</v>
      </c>
      <c r="K20" s="41">
        <f>IF(J20="","",SUMIF($E$41:$E$49,"=2",$D$41:$D$49))</f>
        <v>4</v>
      </c>
      <c r="L20" s="48"/>
      <c r="P20" s="43">
        <f>IF(OR(C52="",E52&lt;2),"",C52)</f>
      </c>
      <c r="Q20" s="41">
        <f>IF(P20="","",SUMIF($E$51:$E$68,"=2",$D$51:$D$68))</f>
      </c>
      <c r="R20" s="48"/>
      <c r="T20" s="43">
        <f>IF(OR(C61="",E61&lt;11),"",C61)</f>
      </c>
      <c r="U20" s="41">
        <f>IF(T20="","",SUMIF($E$51:$E$68,"=11",$D$51:$D$68))</f>
      </c>
      <c r="V20" s="48"/>
      <c r="AF20" s="19"/>
      <c r="AG20" s="19"/>
      <c r="AH20" s="19"/>
      <c r="AI20" s="19"/>
      <c r="AJ20" s="19"/>
      <c r="AK20" s="19"/>
      <c r="AN20" s="8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2:56" ht="12.75">
      <c r="B21" s="8"/>
      <c r="C21" s="20" t="s">
        <v>6</v>
      </c>
      <c r="D21" s="42" t="str">
        <f>IF(OR(C37="",E37&lt;1),"",C37)</f>
        <v>B</v>
      </c>
      <c r="E21" s="45">
        <f>IF(D21="","",SUMIF($E$37:$E$39,"=1",$D$37:$D$39))</f>
        <v>2</v>
      </c>
      <c r="F21" s="46"/>
      <c r="J21" s="43">
        <f>IF(OR(C43="",E43&lt;3),"",C43)</f>
      </c>
      <c r="K21" s="41">
        <f>IF(J21="","",SUMIF($E$41:$E$49,"=3",$D$41:$D$49))</f>
      </c>
      <c r="L21" s="48"/>
      <c r="P21" s="43">
        <f>IF(OR(C53="",E53&lt;3),"",C53)</f>
      </c>
      <c r="Q21" s="41">
        <f>IF(P21="","",SUMIF($E$51:$E$68,"=3",$D$51:$D$68))</f>
      </c>
      <c r="R21" s="48"/>
      <c r="T21" s="43">
        <f>IF(OR(C62="",E62&lt;12),"",C62)</f>
      </c>
      <c r="U21" s="41">
        <f>IF(T21="","",SUMIF($E$51:$E$68,"=12",$D$51:$D$68))</f>
      </c>
      <c r="V21" s="4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N21" s="8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2:56" ht="12.75">
      <c r="B22" s="8"/>
      <c r="C22" s="8"/>
      <c r="D22" s="43" t="str">
        <f>IF(OR(C38="",E38&lt;2),"",C38)</f>
        <v>C</v>
      </c>
      <c r="E22" s="47">
        <f>IF(D22="","",SUMIF($E$37:$E$39,"=2",$D$37:$D$39))</f>
        <v>1</v>
      </c>
      <c r="F22" s="48"/>
      <c r="J22" s="43">
        <f>IF(OR(C44="",E44&lt;4),"",C44)</f>
      </c>
      <c r="K22" s="41">
        <f>IF(J22="","",SUMIF($E$41:$E$49,"=4",$D$41:$D$49))</f>
      </c>
      <c r="L22" s="50"/>
      <c r="P22" s="43">
        <f>IF(OR(C54="",E54&lt;4),"",C54)</f>
      </c>
      <c r="Q22" s="41">
        <f>IF(P22="","",SUMIF($E$51:$E$68,"=4",$D$51:$D$68))</f>
      </c>
      <c r="R22" s="48"/>
      <c r="T22" s="43">
        <f>IF(OR(C63="",E63&lt;13),"",C63)</f>
      </c>
      <c r="U22" s="41">
        <f>IF(T22="","",SUMIF($E$51:$E$68,"=13",$D$51:$D$68))</f>
      </c>
      <c r="V22" s="48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N22" s="8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4:56" ht="13.5" thickBot="1">
      <c r="D23" s="44">
        <f>IF(OR(C39="",E39&lt;3),"",C39)</f>
      </c>
      <c r="E23" s="37">
        <f>IF(D23="","",SUMIF($E$37:$E$39,"=3",$D$37:$D$39))</f>
      </c>
      <c r="F23" s="49"/>
      <c r="J23" s="43" t="str">
        <f>IF(OR(C45="",E45&lt;5),"",C45)</f>
        <v>F</v>
      </c>
      <c r="K23" s="41">
        <f>IF(J23="","",SUMIF($E$41:$E$49,"=5",$D$41:$D$49))</f>
        <v>2</v>
      </c>
      <c r="L23" s="48"/>
      <c r="N23" s="8"/>
      <c r="O23" s="6"/>
      <c r="P23" s="43">
        <f>IF(OR(C55="",E55&lt;5),"",C55)</f>
      </c>
      <c r="Q23" s="41">
        <f>IF(P23="","",SUMIF($E$51:$E$68,"=5",$D$51:$D$68))</f>
      </c>
      <c r="R23" s="48"/>
      <c r="T23" s="43">
        <f>IF(OR(C64="",E64&lt;14),"",C64)</f>
      </c>
      <c r="U23" s="41">
        <f>IF(T23="","",SUMIF($E$51:$E$68,"=14",$D$51:$D$68))</f>
      </c>
      <c r="V23" s="48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N23" s="8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0:56" ht="12.75">
      <c r="J24" s="43">
        <f>IF(OR(C46="",E46&lt;6),"",C46)</f>
      </c>
      <c r="K24" s="41">
        <f>IF(J24="","",SUMIF($E$41:$E$49,"=6",$D$41:$D$49))</f>
      </c>
      <c r="L24" s="48"/>
      <c r="N24" s="8"/>
      <c r="O24" s="6"/>
      <c r="P24" s="43">
        <f>IF(OR(C56="",E56&lt;6),"",C56)</f>
      </c>
      <c r="Q24" s="41">
        <f>IF(P24="","",SUMIF($E$51:$E$68,"=6",$D$51:$D$68))</f>
      </c>
      <c r="R24" s="48"/>
      <c r="T24" s="43">
        <f>IF(OR(C65="",E65&lt;15),"",C65)</f>
      </c>
      <c r="U24" s="41">
        <f>IF(T24="","",SUMIF($E$51:$E$68,"=15",$D$51:$D$68))</f>
      </c>
      <c r="V24" s="4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N24" s="8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2:56" ht="12.75">
      <c r="B25" s="8"/>
      <c r="J25" s="43">
        <f>IF(OR(C47="",E47&lt;7),"",C47)</f>
      </c>
      <c r="K25" s="41">
        <f>IF(J25="","",SUMIF($E$41:$E$49,"=7",$D$41:$D$49))</f>
      </c>
      <c r="L25" s="48"/>
      <c r="N25" s="8"/>
      <c r="O25" s="6"/>
      <c r="P25" s="43">
        <f>IF(OR(C57="",E57&lt;7),"",C57)</f>
      </c>
      <c r="Q25" s="41">
        <f>IF(P25="","",SUMIF($E$51:$E$68,"=7",$D$51:$D$68))</f>
      </c>
      <c r="R25" s="48"/>
      <c r="T25" s="43">
        <f>IF(OR(C66="",E66&lt;16),"",C66)</f>
      </c>
      <c r="U25" s="41">
        <f>IF(T25="","",SUMIF($E$51:$E$68,"=16",$D$51:$D$68))</f>
      </c>
      <c r="V25" s="48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N25" s="8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2:56" ht="12.75">
      <c r="B26" s="8"/>
      <c r="C26" s="8"/>
      <c r="D26" s="8"/>
      <c r="E26" s="8"/>
      <c r="F26" s="8"/>
      <c r="J26" s="43">
        <f>IF(OR(C48="",E48&lt;8),"",C48)</f>
      </c>
      <c r="K26" s="41">
        <f>IF(J26="","",SUMIF($E$41:$E$49,"=8",$D$41:$D$49))</f>
      </c>
      <c r="L26" s="48"/>
      <c r="N26" s="8"/>
      <c r="O26" s="6"/>
      <c r="P26" s="43">
        <f>IF(OR(C58="",E58&lt;8),"",C58)</f>
      </c>
      <c r="Q26" s="41">
        <f>IF(P26="","",SUMIF($E$51:$E$68,"=8",$D$51:$D$68))</f>
      </c>
      <c r="R26" s="48"/>
      <c r="T26" s="43">
        <f>IF(OR(C67="",E67&lt;17),"",C67)</f>
      </c>
      <c r="U26" s="41">
        <f>IF(T26="","",SUMIF($E$51:$E$68,"=17",$D$51:$D$68))</f>
      </c>
      <c r="V26" s="48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N26" s="8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0:56" ht="13.5" thickBot="1">
      <c r="J27" s="44">
        <f>IF(OR(C49="",E49&lt;9),"",C49)</f>
      </c>
      <c r="K27" s="38">
        <f>IF(J27="","",SUMIF($E$41:$E$49,"=9",$D$41:$D$49))</f>
      </c>
      <c r="L27" s="49"/>
      <c r="P27" s="44">
        <f>IF(OR(C59="",E59&lt;9),"",C59)</f>
      </c>
      <c r="Q27" s="38">
        <f>IF(P27="","",SUMIF($E$51:$E$68,"=9",$D$51:$D$68))</f>
      </c>
      <c r="R27" s="49"/>
      <c r="T27" s="44">
        <f>IF(OR(C68="",E68&lt;18),"",C68)</f>
      </c>
      <c r="U27" s="38">
        <f>IF(T27="","",SUMIF($E$51:$E$68,"=18",$D$51:$D$68))</f>
      </c>
      <c r="V27" s="4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N27" s="8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24:56" ht="12.75"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N28" s="8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2:56" ht="12.75">
      <c r="B29" s="5" t="s">
        <v>65</v>
      </c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N29" s="8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3:56" ht="12.75">
      <c r="C30" s="8"/>
      <c r="D30" s="8"/>
      <c r="E30" s="10"/>
      <c r="F30" s="10"/>
      <c r="G30" s="10"/>
      <c r="H30" s="10"/>
      <c r="I30" s="10"/>
      <c r="J30" s="10"/>
      <c r="AI30" s="19"/>
      <c r="AJ30" s="19"/>
      <c r="AK30" s="19"/>
      <c r="AN30" s="8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2:56" ht="12.75">
      <c r="B31" s="8"/>
      <c r="C31" s="8"/>
      <c r="D31" s="8"/>
      <c r="E31" s="10"/>
      <c r="F31" s="10"/>
      <c r="G31" s="10"/>
      <c r="H31" s="10"/>
      <c r="I31" s="10"/>
      <c r="J31" s="10"/>
      <c r="AI31" s="19"/>
      <c r="AJ31" s="19"/>
      <c r="AK31" s="19"/>
      <c r="AN31" s="8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2:56" ht="12.75"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N32" s="8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2:56" ht="12.75">
      <c r="B33" s="8"/>
      <c r="C33" s="8"/>
      <c r="D33" s="8"/>
      <c r="E33" s="8"/>
      <c r="F33" s="8"/>
      <c r="I33" s="8"/>
      <c r="N33" s="8"/>
      <c r="O33" s="6"/>
      <c r="P33" s="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N33" s="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5" spans="3:26" ht="12.75">
      <c r="C35" s="21" t="str">
        <f>IF(J35="","",J35)</f>
        <v>X</v>
      </c>
      <c r="D35" s="22">
        <f>K35</f>
        <v>1</v>
      </c>
      <c r="E35" s="19"/>
      <c r="F35" s="19"/>
      <c r="I35" s="19"/>
      <c r="J35" s="23" t="str">
        <f>IF($AC$3="","",$AC$3)</f>
        <v>X</v>
      </c>
      <c r="K35" s="24">
        <f>MAX(1,$AD$3)</f>
        <v>1</v>
      </c>
      <c r="L35" s="24"/>
      <c r="M35" s="25"/>
      <c r="N35" s="19"/>
      <c r="O35" s="19"/>
      <c r="P35" s="23" t="str">
        <f>IF($AC$3="","",$AC$3)</f>
        <v>X</v>
      </c>
      <c r="Q35" s="24">
        <f>MAX(1,$AD$3)</f>
        <v>1</v>
      </c>
      <c r="R35" s="24"/>
      <c r="S35" s="25"/>
      <c r="T35" s="19"/>
      <c r="U35" s="19"/>
      <c r="V35" s="23" t="str">
        <f>IF($AC$3="","",$AC$3)</f>
        <v>X</v>
      </c>
      <c r="W35" s="24">
        <f>MAX(1,$AD$3)</f>
        <v>1</v>
      </c>
      <c r="X35" s="24"/>
      <c r="Y35" s="25"/>
      <c r="Z35" s="19"/>
    </row>
    <row r="36" spans="3:26" ht="12.75">
      <c r="C36" s="19"/>
      <c r="D36" s="19"/>
      <c r="E36" s="19"/>
      <c r="F36" s="19"/>
      <c r="G36" s="19"/>
      <c r="H36" s="19"/>
      <c r="I36" s="19"/>
      <c r="J36" s="26"/>
      <c r="K36" s="27"/>
      <c r="L36" s="27"/>
      <c r="M36" s="28"/>
      <c r="N36" s="19"/>
      <c r="O36" s="19"/>
      <c r="P36" s="26"/>
      <c r="Q36" s="27"/>
      <c r="R36" s="27"/>
      <c r="S36" s="28"/>
      <c r="T36" s="19"/>
      <c r="U36" s="19"/>
      <c r="V36" s="26"/>
      <c r="W36" s="27"/>
      <c r="X36" s="27"/>
      <c r="Y36" s="28"/>
      <c r="Z36" s="19"/>
    </row>
    <row r="37" spans="3:26" ht="12.75">
      <c r="C37" s="23" t="str">
        <f>IF(J37="","",J37)</f>
        <v>B</v>
      </c>
      <c r="D37" s="24">
        <f>M37</f>
        <v>2</v>
      </c>
      <c r="E37" s="25">
        <f>MATCH(C37,$C$37:$C$39,0)</f>
        <v>1</v>
      </c>
      <c r="F37" s="19"/>
      <c r="I37" s="19"/>
      <c r="J37" s="26" t="str">
        <f>IF(J7="","",J7)</f>
        <v>B</v>
      </c>
      <c r="K37" s="27">
        <f>MAX(1,K7)</f>
        <v>2</v>
      </c>
      <c r="L37" s="27"/>
      <c r="M37" s="28">
        <f>K37*K35</f>
        <v>2</v>
      </c>
      <c r="N37" s="19"/>
      <c r="O37" s="19"/>
      <c r="P37" s="26" t="str">
        <f>IF(AC7="","",AC7)</f>
        <v>C</v>
      </c>
      <c r="Q37" s="27">
        <f>MAX(1,AD7)</f>
        <v>1</v>
      </c>
      <c r="R37" s="27"/>
      <c r="S37" s="28">
        <f>Q37*Q35</f>
        <v>1</v>
      </c>
      <c r="T37" s="19"/>
      <c r="U37" s="19"/>
      <c r="V37" s="26">
        <f>IF(AV7="","",AV7)</f>
      </c>
      <c r="W37" s="27">
        <f>MAX(1,AW7)</f>
        <v>1</v>
      </c>
      <c r="X37" s="27"/>
      <c r="Y37" s="28">
        <f>W37*W35</f>
        <v>1</v>
      </c>
      <c r="Z37" s="19"/>
    </row>
    <row r="38" spans="3:26" ht="12.75">
      <c r="C38" s="26" t="str">
        <f>IF(P37="","",P37)</f>
        <v>C</v>
      </c>
      <c r="D38" s="27">
        <f>S37</f>
        <v>1</v>
      </c>
      <c r="E38" s="28">
        <f>MATCH(C38,$C$37:$C$39,0)</f>
        <v>2</v>
      </c>
      <c r="F38" s="19"/>
      <c r="I38" s="19"/>
      <c r="J38" s="26"/>
      <c r="K38" s="27"/>
      <c r="L38" s="27"/>
      <c r="M38" s="28"/>
      <c r="N38" s="19"/>
      <c r="O38" s="19"/>
      <c r="P38" s="26"/>
      <c r="Q38" s="27"/>
      <c r="R38" s="27"/>
      <c r="S38" s="28"/>
      <c r="T38" s="19"/>
      <c r="U38" s="19"/>
      <c r="V38" s="26"/>
      <c r="W38" s="27"/>
      <c r="X38" s="27"/>
      <c r="Y38" s="28"/>
      <c r="Z38" s="19"/>
    </row>
    <row r="39" spans="3:26" ht="12.75">
      <c r="C39" s="29">
        <f>IF(V37="","",V37)</f>
      </c>
      <c r="D39" s="30">
        <f>Y37</f>
        <v>1</v>
      </c>
      <c r="E39" s="31">
        <f>MATCH(C39,$C$37:$C$39,0)</f>
        <v>3</v>
      </c>
      <c r="F39" s="19"/>
      <c r="I39" s="19"/>
      <c r="J39" s="26" t="str">
        <f>IF(C11="","",C11)</f>
        <v>D</v>
      </c>
      <c r="K39" s="27">
        <f>MAX(1,D11)</f>
        <v>3</v>
      </c>
      <c r="L39" s="27"/>
      <c r="M39" s="28">
        <f>K39*M37</f>
        <v>6</v>
      </c>
      <c r="N39" s="19"/>
      <c r="O39" s="19"/>
      <c r="P39" s="26" t="str">
        <f>IF(V11="","",V11)</f>
        <v>E</v>
      </c>
      <c r="Q39" s="27">
        <f>MAX(1,W11)</f>
        <v>2</v>
      </c>
      <c r="R39" s="27"/>
      <c r="S39" s="28">
        <f>Q39*S37</f>
        <v>2</v>
      </c>
      <c r="T39" s="19"/>
      <c r="U39" s="19"/>
      <c r="V39" s="26">
        <f>IF(AO11="","",AO11)</f>
      </c>
      <c r="W39" s="27">
        <f>MAX(1,AP11)</f>
        <v>1</v>
      </c>
      <c r="X39" s="27"/>
      <c r="Y39" s="28">
        <f>W39*Y37</f>
        <v>1</v>
      </c>
      <c r="Z39" s="19"/>
    </row>
    <row r="40" spans="3:26" ht="12.75">
      <c r="C40" s="19"/>
      <c r="D40" s="19"/>
      <c r="E40" s="19"/>
      <c r="F40" s="19"/>
      <c r="G40" s="19"/>
      <c r="H40" s="19"/>
      <c r="I40" s="19"/>
      <c r="J40" s="26" t="str">
        <f>IF(J11="","",J11)</f>
        <v>E</v>
      </c>
      <c r="K40" s="27">
        <f>MAX(1,K11)</f>
        <v>1</v>
      </c>
      <c r="L40" s="27"/>
      <c r="M40" s="28">
        <f>K40*M37</f>
        <v>2</v>
      </c>
      <c r="N40" s="19"/>
      <c r="O40" s="19"/>
      <c r="P40" s="26" t="str">
        <f>IF(AC11="","",AC11)</f>
        <v>F</v>
      </c>
      <c r="Q40" s="27">
        <f>MAX(1,AD11)</f>
        <v>2</v>
      </c>
      <c r="R40" s="27"/>
      <c r="S40" s="28">
        <f>Q40*S37</f>
        <v>2</v>
      </c>
      <c r="T40" s="19"/>
      <c r="U40" s="19"/>
      <c r="V40" s="26">
        <f>IF(AV11="","",AV11)</f>
      </c>
      <c r="W40" s="27">
        <f>MAX(1,AW11)</f>
        <v>1</v>
      </c>
      <c r="X40" s="27"/>
      <c r="Y40" s="28">
        <f>W40*Y37</f>
        <v>1</v>
      </c>
      <c r="Z40" s="19"/>
    </row>
    <row r="41" spans="3:26" ht="12.75">
      <c r="C41" s="23" t="str">
        <f>IF(J39="","",J39)</f>
        <v>D</v>
      </c>
      <c r="D41" s="24">
        <f>M39</f>
        <v>6</v>
      </c>
      <c r="E41" s="25">
        <f>MATCH(C41,$C$41:$C$49,0)</f>
        <v>1</v>
      </c>
      <c r="F41" s="19"/>
      <c r="I41" s="19"/>
      <c r="J41" s="26">
        <f>IF(P11="","",P11)</f>
      </c>
      <c r="K41" s="27">
        <f>MAX(1,Q11)</f>
        <v>1</v>
      </c>
      <c r="L41" s="27"/>
      <c r="M41" s="28">
        <f>K41*M37</f>
        <v>2</v>
      </c>
      <c r="N41" s="19"/>
      <c r="O41" s="19"/>
      <c r="P41" s="26">
        <f>IF(AI11="","",AI11)</f>
      </c>
      <c r="Q41" s="27">
        <f>MAX(1,AJ11)</f>
        <v>1</v>
      </c>
      <c r="R41" s="27"/>
      <c r="S41" s="28">
        <f>Q41*S37</f>
        <v>1</v>
      </c>
      <c r="T41" s="19"/>
      <c r="U41" s="19"/>
      <c r="V41" s="26">
        <f>IF(BB11="","",BB11)</f>
      </c>
      <c r="W41" s="27">
        <f>MAX(1,BC11)</f>
        <v>1</v>
      </c>
      <c r="X41" s="27"/>
      <c r="Y41" s="28">
        <f>W41*Y37</f>
        <v>1</v>
      </c>
      <c r="Z41" s="19"/>
    </row>
    <row r="42" spans="3:26" ht="12.75">
      <c r="C42" s="26" t="str">
        <f>IF(J40="","",J40)</f>
        <v>E</v>
      </c>
      <c r="D42" s="27">
        <f>M40</f>
        <v>2</v>
      </c>
      <c r="E42" s="28">
        <f aca="true" t="shared" si="0" ref="E42:E49">MATCH(C42,$C$41:$C$49,0)</f>
        <v>2</v>
      </c>
      <c r="F42" s="19"/>
      <c r="I42" s="19"/>
      <c r="J42" s="26"/>
      <c r="K42" s="27"/>
      <c r="L42" s="27"/>
      <c r="M42" s="28"/>
      <c r="N42" s="19"/>
      <c r="O42" s="19"/>
      <c r="P42" s="26"/>
      <c r="Q42" s="27"/>
      <c r="R42" s="27"/>
      <c r="S42" s="28"/>
      <c r="T42" s="19"/>
      <c r="U42" s="19"/>
      <c r="V42" s="26"/>
      <c r="W42" s="27"/>
      <c r="X42" s="27"/>
      <c r="Y42" s="28"/>
      <c r="Z42" s="19"/>
    </row>
    <row r="43" spans="3:26" ht="12.75">
      <c r="C43" s="29">
        <f>IF(J41="","",J41)</f>
      </c>
      <c r="D43" s="30">
        <f>M41</f>
        <v>2</v>
      </c>
      <c r="E43" s="31">
        <f t="shared" si="0"/>
        <v>3</v>
      </c>
      <c r="F43" s="19"/>
      <c r="I43" s="19"/>
      <c r="J43" s="26" t="str">
        <f>IF(B14="","",B14)</f>
        <v>E</v>
      </c>
      <c r="K43" s="27">
        <f>MAX(1,C14)</f>
        <v>4</v>
      </c>
      <c r="L43" s="27"/>
      <c r="M43" s="28">
        <f>K43*M39</f>
        <v>24</v>
      </c>
      <c r="N43" s="19"/>
      <c r="O43" s="19"/>
      <c r="P43" s="26">
        <f>IF(U14="","",U14)</f>
      </c>
      <c r="Q43" s="27">
        <f>MAX(1,V14)</f>
        <v>1</v>
      </c>
      <c r="R43" s="27"/>
      <c r="S43" s="28">
        <f>Q43*S39</f>
        <v>2</v>
      </c>
      <c r="T43" s="19"/>
      <c r="U43" s="19"/>
      <c r="V43" s="26">
        <f>IF(AN14="","",AN14)</f>
      </c>
      <c r="W43" s="27">
        <f>MAX(1,AO14)</f>
        <v>1</v>
      </c>
      <c r="X43" s="27"/>
      <c r="Y43" s="28">
        <f>W43*Y39</f>
        <v>1</v>
      </c>
      <c r="Z43" s="19"/>
    </row>
    <row r="44" spans="3:26" ht="12.75">
      <c r="C44" s="23" t="str">
        <f>IF(P39="","",P39)</f>
        <v>E</v>
      </c>
      <c r="D44" s="24">
        <f>S39</f>
        <v>2</v>
      </c>
      <c r="E44" s="25">
        <f t="shared" si="0"/>
        <v>2</v>
      </c>
      <c r="F44" s="19"/>
      <c r="I44" s="19"/>
      <c r="J44" s="26">
        <f>IF(E14="","",E14)</f>
      </c>
      <c r="K44" s="27">
        <f>MAX(1,F14)</f>
        <v>1</v>
      </c>
      <c r="L44" s="27"/>
      <c r="M44" s="28">
        <f>K44*M39</f>
        <v>6</v>
      </c>
      <c r="N44" s="19"/>
      <c r="O44" s="19"/>
      <c r="P44" s="26">
        <f>IF(X14="","",X14)</f>
      </c>
      <c r="Q44" s="27">
        <f>MAX(1,Y14)</f>
        <v>1</v>
      </c>
      <c r="R44" s="27"/>
      <c r="S44" s="28">
        <f>Q44*S39</f>
        <v>2</v>
      </c>
      <c r="T44" s="19"/>
      <c r="U44" s="19"/>
      <c r="V44" s="26">
        <f>IF(AQ14="","",AQ14)</f>
      </c>
      <c r="W44" s="27">
        <f>MAX(1,AR14)</f>
        <v>1</v>
      </c>
      <c r="X44" s="27"/>
      <c r="Y44" s="28">
        <f>W44*Y39</f>
        <v>1</v>
      </c>
      <c r="Z44" s="19"/>
    </row>
    <row r="45" spans="3:26" ht="12.75">
      <c r="C45" s="26" t="str">
        <f>IF(P40="","",P40)</f>
        <v>F</v>
      </c>
      <c r="D45" s="27">
        <f>S40</f>
        <v>2</v>
      </c>
      <c r="E45" s="28">
        <f t="shared" si="0"/>
        <v>5</v>
      </c>
      <c r="F45" s="19"/>
      <c r="I45" s="19"/>
      <c r="J45" s="26">
        <f>IF(H14="","",H14)</f>
      </c>
      <c r="K45" s="27">
        <f>MAX(1,I14)</f>
        <v>1</v>
      </c>
      <c r="L45" s="27"/>
      <c r="M45" s="28">
        <f>K45*M40</f>
        <v>2</v>
      </c>
      <c r="N45" s="19"/>
      <c r="O45" s="19"/>
      <c r="P45" s="26">
        <f>IF(AA14="","",AA14)</f>
      </c>
      <c r="Q45" s="27">
        <f>MAX(1,AB14)</f>
        <v>1</v>
      </c>
      <c r="R45" s="27"/>
      <c r="S45" s="28">
        <f>Q45*S40</f>
        <v>2</v>
      </c>
      <c r="T45" s="19"/>
      <c r="U45" s="19"/>
      <c r="V45" s="26">
        <f>IF(AT14="","",AT14)</f>
      </c>
      <c r="W45" s="27">
        <f>MAX(1,AU14)</f>
        <v>1</v>
      </c>
      <c r="X45" s="27"/>
      <c r="Y45" s="28">
        <f>W45*Y40</f>
        <v>1</v>
      </c>
      <c r="Z45" s="19"/>
    </row>
    <row r="46" spans="3:26" ht="12.75">
      <c r="C46" s="29">
        <f>IF(P41="","",P41)</f>
      </c>
      <c r="D46" s="30">
        <f>S41</f>
        <v>1</v>
      </c>
      <c r="E46" s="31">
        <f t="shared" si="0"/>
        <v>3</v>
      </c>
      <c r="F46" s="19"/>
      <c r="I46" s="19"/>
      <c r="J46" s="26">
        <f>IF(K14="","",K14)</f>
      </c>
      <c r="K46" s="27">
        <f>MAX(1,L14)</f>
        <v>1</v>
      </c>
      <c r="L46" s="27"/>
      <c r="M46" s="28">
        <f>K46*M40</f>
        <v>2</v>
      </c>
      <c r="N46" s="19"/>
      <c r="O46" s="19"/>
      <c r="P46" s="26">
        <f>IF(AD14="","",AD14)</f>
      </c>
      <c r="Q46" s="27">
        <f>MAX(1,AE14)</f>
        <v>1</v>
      </c>
      <c r="R46" s="27"/>
      <c r="S46" s="28">
        <f>Q46*S40</f>
        <v>2</v>
      </c>
      <c r="T46" s="19"/>
      <c r="U46" s="19"/>
      <c r="V46" s="26">
        <f>IF(AW14="","",AW14)</f>
      </c>
      <c r="W46" s="27">
        <f>MAX(1,AX14)</f>
        <v>1</v>
      </c>
      <c r="X46" s="27"/>
      <c r="Y46" s="28">
        <f>W46*Y40</f>
        <v>1</v>
      </c>
      <c r="Z46" s="19"/>
    </row>
    <row r="47" spans="3:26" ht="12.75">
      <c r="C47" s="26">
        <f>IF(V39="","",V39)</f>
      </c>
      <c r="D47" s="27">
        <f>Y39</f>
        <v>1</v>
      </c>
      <c r="E47" s="28">
        <f t="shared" si="0"/>
        <v>3</v>
      </c>
      <c r="F47" s="19"/>
      <c r="I47" s="19"/>
      <c r="J47" s="26">
        <f>IF(N14="","",N14)</f>
      </c>
      <c r="K47" s="27">
        <f>MAX(1,O14)</f>
        <v>1</v>
      </c>
      <c r="L47" s="27"/>
      <c r="M47" s="28">
        <f>K47*M41</f>
        <v>2</v>
      </c>
      <c r="N47" s="19"/>
      <c r="O47" s="19"/>
      <c r="P47" s="26">
        <f>IF(AG14="","",AG14)</f>
      </c>
      <c r="Q47" s="27">
        <f>MAX(1,AH14)</f>
        <v>1</v>
      </c>
      <c r="R47" s="27"/>
      <c r="S47" s="28">
        <f>Q47*S41</f>
        <v>1</v>
      </c>
      <c r="T47" s="19"/>
      <c r="U47" s="19"/>
      <c r="V47" s="26">
        <f>IF(AZ14="","",AZ14)</f>
      </c>
      <c r="W47" s="27">
        <f>MAX(1,BA14)</f>
        <v>1</v>
      </c>
      <c r="X47" s="27"/>
      <c r="Y47" s="28">
        <f>W47*Y41</f>
        <v>1</v>
      </c>
      <c r="Z47" s="19"/>
    </row>
    <row r="48" spans="3:26" ht="12.75">
      <c r="C48" s="26">
        <f>IF(V40="","",V40)</f>
      </c>
      <c r="D48" s="27">
        <f>Y40</f>
        <v>1</v>
      </c>
      <c r="E48" s="28">
        <f t="shared" si="0"/>
        <v>3</v>
      </c>
      <c r="F48" s="19"/>
      <c r="I48" s="19"/>
      <c r="J48" s="29">
        <f>IF(Q14="","",Q14)</f>
      </c>
      <c r="K48" s="30">
        <f>MAX(1,R14)</f>
        <v>1</v>
      </c>
      <c r="L48" s="30"/>
      <c r="M48" s="31">
        <f>K48*M41</f>
        <v>2</v>
      </c>
      <c r="N48" s="19"/>
      <c r="O48" s="19"/>
      <c r="P48" s="29">
        <f>IF(AJ14="","",AJ14)</f>
      </c>
      <c r="Q48" s="30">
        <f>MAX(1,AK14)</f>
        <v>1</v>
      </c>
      <c r="R48" s="30"/>
      <c r="S48" s="31">
        <f>Q48*S41</f>
        <v>1</v>
      </c>
      <c r="T48" s="19"/>
      <c r="U48" s="19"/>
      <c r="V48" s="29">
        <f>IF(BC14="","",BC14)</f>
      </c>
      <c r="W48" s="30">
        <f>MAX(1,BD14)</f>
        <v>1</v>
      </c>
      <c r="X48" s="30"/>
      <c r="Y48" s="31">
        <f>W48*Y41</f>
        <v>1</v>
      </c>
      <c r="Z48" s="19"/>
    </row>
    <row r="49" spans="3:26" ht="12.75">
      <c r="C49" s="29">
        <f>IF(V41="","",V41)</f>
      </c>
      <c r="D49" s="30">
        <f>Y41</f>
        <v>1</v>
      </c>
      <c r="E49" s="31">
        <f t="shared" si="0"/>
        <v>3</v>
      </c>
      <c r="F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3:26" ht="12.7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3:26" ht="12.75">
      <c r="C51" s="23" t="str">
        <f aca="true" t="shared" si="1" ref="C51:C56">IF(J43="","",J43)</f>
        <v>E</v>
      </c>
      <c r="D51" s="24">
        <f aca="true" t="shared" si="2" ref="D51:D56">M43</f>
        <v>24</v>
      </c>
      <c r="E51" s="25">
        <f>MATCH(C51,$C$51:$C$68,0)</f>
        <v>1</v>
      </c>
      <c r="F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3:26" ht="12.75">
      <c r="C52" s="26">
        <f t="shared" si="1"/>
      </c>
      <c r="D52" s="27">
        <f t="shared" si="2"/>
        <v>6</v>
      </c>
      <c r="E52" s="28">
        <f aca="true" t="shared" si="3" ref="E52:E68">MATCH(C52,$C$51:$C$68,0)</f>
        <v>2</v>
      </c>
      <c r="F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3:26" ht="12.75">
      <c r="C53" s="26">
        <f t="shared" si="1"/>
      </c>
      <c r="D53" s="27">
        <f t="shared" si="2"/>
        <v>2</v>
      </c>
      <c r="E53" s="28">
        <f t="shared" si="3"/>
        <v>2</v>
      </c>
      <c r="F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3:26" ht="12.75">
      <c r="C54" s="26">
        <f t="shared" si="1"/>
      </c>
      <c r="D54" s="27">
        <f t="shared" si="2"/>
        <v>2</v>
      </c>
      <c r="E54" s="28">
        <f t="shared" si="3"/>
        <v>2</v>
      </c>
      <c r="F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3:26" ht="12.75">
      <c r="C55" s="26">
        <f t="shared" si="1"/>
      </c>
      <c r="D55" s="27">
        <f t="shared" si="2"/>
        <v>2</v>
      </c>
      <c r="E55" s="28">
        <f t="shared" si="3"/>
        <v>2</v>
      </c>
      <c r="F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3:26" ht="12.75">
      <c r="C56" s="26">
        <f t="shared" si="1"/>
      </c>
      <c r="D56" s="27">
        <f t="shared" si="2"/>
        <v>2</v>
      </c>
      <c r="E56" s="28">
        <f t="shared" si="3"/>
        <v>2</v>
      </c>
      <c r="F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3:26" ht="12.75">
      <c r="C57" s="23">
        <f aca="true" t="shared" si="4" ref="C57:C62">IF(P43="","",P43)</f>
      </c>
      <c r="D57" s="24">
        <f aca="true" t="shared" si="5" ref="D57:D62">S43</f>
        <v>2</v>
      </c>
      <c r="E57" s="25">
        <f t="shared" si="3"/>
        <v>2</v>
      </c>
      <c r="F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3:26" ht="12.75">
      <c r="C58" s="26">
        <f t="shared" si="4"/>
      </c>
      <c r="D58" s="27">
        <f t="shared" si="5"/>
        <v>2</v>
      </c>
      <c r="E58" s="28">
        <f t="shared" si="3"/>
        <v>2</v>
      </c>
      <c r="F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3:26" ht="12.75">
      <c r="C59" s="26">
        <f t="shared" si="4"/>
      </c>
      <c r="D59" s="27">
        <f t="shared" si="5"/>
        <v>2</v>
      </c>
      <c r="E59" s="28">
        <f t="shared" si="3"/>
        <v>2</v>
      </c>
      <c r="F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3:26" ht="12.75">
      <c r="C60" s="26">
        <f t="shared" si="4"/>
      </c>
      <c r="D60" s="27">
        <f t="shared" si="5"/>
        <v>2</v>
      </c>
      <c r="E60" s="28">
        <f t="shared" si="3"/>
        <v>2</v>
      </c>
      <c r="F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3:26" ht="12.75">
      <c r="C61" s="26">
        <f t="shared" si="4"/>
      </c>
      <c r="D61" s="27">
        <f t="shared" si="5"/>
        <v>1</v>
      </c>
      <c r="E61" s="28">
        <f t="shared" si="3"/>
        <v>2</v>
      </c>
      <c r="F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3:26" ht="12.75">
      <c r="C62" s="29">
        <f t="shared" si="4"/>
      </c>
      <c r="D62" s="30">
        <f t="shared" si="5"/>
        <v>1</v>
      </c>
      <c r="E62" s="31">
        <f t="shared" si="3"/>
        <v>2</v>
      </c>
      <c r="F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3:26" ht="12.75">
      <c r="C63" s="26">
        <f aca="true" t="shared" si="6" ref="C63:C68">IF(V43="","",V43)</f>
      </c>
      <c r="D63" s="27">
        <f aca="true" t="shared" si="7" ref="D63:D68">Y43</f>
        <v>1</v>
      </c>
      <c r="E63" s="28">
        <f t="shared" si="3"/>
        <v>2</v>
      </c>
      <c r="F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3:26" ht="12.75">
      <c r="C64" s="26">
        <f t="shared" si="6"/>
      </c>
      <c r="D64" s="27">
        <f t="shared" si="7"/>
        <v>1</v>
      </c>
      <c r="E64" s="28">
        <f t="shared" si="3"/>
        <v>2</v>
      </c>
      <c r="F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3:26" ht="12.75">
      <c r="C65" s="26">
        <f t="shared" si="6"/>
      </c>
      <c r="D65" s="27">
        <f t="shared" si="7"/>
        <v>1</v>
      </c>
      <c r="E65" s="28">
        <f t="shared" si="3"/>
        <v>2</v>
      </c>
      <c r="F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3:26" ht="12.75">
      <c r="C66" s="26">
        <f t="shared" si="6"/>
      </c>
      <c r="D66" s="27">
        <f t="shared" si="7"/>
        <v>1</v>
      </c>
      <c r="E66" s="28">
        <f t="shared" si="3"/>
        <v>2</v>
      </c>
      <c r="F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3:26" ht="12.75">
      <c r="C67" s="26">
        <f t="shared" si="6"/>
      </c>
      <c r="D67" s="27">
        <f t="shared" si="7"/>
        <v>1</v>
      </c>
      <c r="E67" s="28">
        <f t="shared" si="3"/>
        <v>2</v>
      </c>
      <c r="F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3:26" ht="12.75">
      <c r="C68" s="29">
        <f t="shared" si="6"/>
      </c>
      <c r="D68" s="30">
        <f t="shared" si="7"/>
        <v>1</v>
      </c>
      <c r="E68" s="31">
        <f t="shared" si="3"/>
        <v>2</v>
      </c>
      <c r="F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3:26" ht="12.7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3:26" ht="12.7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3:26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3:26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3:26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3:26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3:26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</sheetData>
  <sheetProtection password="A753" sheet="1" objects="1" scenarios="1"/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BA25"/>
  <sheetViews>
    <sheetView zoomScale="75" zoomScaleNormal="75" workbookViewId="0" topLeftCell="A1">
      <selection activeCell="AJ1" sqref="AJ1:AJ16384"/>
    </sheetView>
  </sheetViews>
  <sheetFormatPr defaultColWidth="9.140625" defaultRowHeight="12.75"/>
  <cols>
    <col min="1" max="53" width="5.140625" style="6" customWidth="1"/>
    <col min="54" max="16384" width="9.140625" style="6" customWidth="1"/>
  </cols>
  <sheetData>
    <row r="1" spans="1:4" ht="12.75">
      <c r="A1" s="54" t="s">
        <v>48</v>
      </c>
      <c r="B1" s="54"/>
      <c r="C1" s="54"/>
      <c r="D1" s="54"/>
    </row>
    <row r="2" spans="1:4" ht="13.5" thickBot="1">
      <c r="A2" s="54"/>
      <c r="B2" s="54"/>
      <c r="C2" s="54"/>
      <c r="D2" s="54"/>
    </row>
    <row r="3" spans="1:17" ht="13.5" thickBot="1">
      <c r="A3" s="56" t="s">
        <v>20</v>
      </c>
      <c r="B3" s="56"/>
      <c r="C3" s="56"/>
      <c r="E3" s="57" t="s">
        <v>21</v>
      </c>
      <c r="F3" s="58"/>
      <c r="G3" s="58"/>
      <c r="H3" s="58"/>
      <c r="I3" s="59"/>
      <c r="J3" s="13">
        <v>1</v>
      </c>
      <c r="K3" s="13">
        <v>2</v>
      </c>
      <c r="L3" s="13">
        <v>3</v>
      </c>
      <c r="M3" s="13">
        <v>4</v>
      </c>
      <c r="N3" s="13">
        <v>5</v>
      </c>
      <c r="O3" s="13">
        <v>6</v>
      </c>
      <c r="P3" s="13">
        <v>7</v>
      </c>
      <c r="Q3" s="14">
        <v>8</v>
      </c>
    </row>
    <row r="4" spans="1:17" ht="13.5" thickBot="1">
      <c r="A4" s="60"/>
      <c r="B4" s="60"/>
      <c r="C4" s="60"/>
      <c r="D4" s="20"/>
      <c r="E4" s="61" t="s">
        <v>12</v>
      </c>
      <c r="F4" s="62"/>
      <c r="G4" s="62"/>
      <c r="H4" s="62"/>
      <c r="I4" s="62"/>
      <c r="J4" s="53"/>
      <c r="K4" s="75"/>
      <c r="L4" s="75"/>
      <c r="M4" s="75">
        <v>100</v>
      </c>
      <c r="N4" s="75"/>
      <c r="O4" s="75"/>
      <c r="P4" s="75"/>
      <c r="Q4" s="52">
        <v>150</v>
      </c>
    </row>
    <row r="5" spans="10:17" ht="13.5" thickBot="1">
      <c r="J5" s="8"/>
      <c r="K5" s="8"/>
      <c r="L5" s="8"/>
      <c r="M5" s="8"/>
      <c r="N5" s="8"/>
      <c r="O5" s="8"/>
      <c r="P5" s="8"/>
      <c r="Q5" s="8"/>
    </row>
    <row r="6" spans="1:17" ht="13.5" thickBot="1">
      <c r="A6" s="76" t="s">
        <v>36</v>
      </c>
      <c r="B6" s="77"/>
      <c r="C6" s="77"/>
      <c r="D6" s="78"/>
      <c r="E6" s="58" t="s">
        <v>23</v>
      </c>
      <c r="F6" s="58"/>
      <c r="G6" s="58"/>
      <c r="H6" s="58"/>
      <c r="I6" s="58"/>
      <c r="J6" s="12">
        <f>J4*D8</f>
        <v>0</v>
      </c>
      <c r="K6" s="13">
        <f>K4*D8</f>
        <v>0</v>
      </c>
      <c r="L6" s="13">
        <f>L4*D8</f>
        <v>0</v>
      </c>
      <c r="M6" s="13">
        <f>M4*D8</f>
        <v>100</v>
      </c>
      <c r="N6" s="13">
        <f>N4*D8</f>
        <v>0</v>
      </c>
      <c r="O6" s="13">
        <f>O4*D8</f>
        <v>0</v>
      </c>
      <c r="P6" s="13">
        <f>P4*D8</f>
        <v>0</v>
      </c>
      <c r="Q6" s="14">
        <f>Q4*D8</f>
        <v>150</v>
      </c>
    </row>
    <row r="7" spans="1:17" ht="13.5" thickBot="1">
      <c r="A7" s="64"/>
      <c r="B7" s="65"/>
      <c r="C7" s="65"/>
      <c r="D7" s="66"/>
      <c r="E7" s="65" t="s">
        <v>24</v>
      </c>
      <c r="F7" s="65"/>
      <c r="G7" s="65"/>
      <c r="H7" s="65"/>
      <c r="I7" s="65"/>
      <c r="J7" s="53"/>
      <c r="K7" s="75"/>
      <c r="L7" s="75"/>
      <c r="M7" s="75"/>
      <c r="N7" s="75"/>
      <c r="O7" s="75"/>
      <c r="P7" s="75"/>
      <c r="Q7" s="52"/>
    </row>
    <row r="8" spans="1:17" ht="12.75">
      <c r="A8" s="64"/>
      <c r="B8" s="67"/>
      <c r="C8" s="68" t="s">
        <v>25</v>
      </c>
      <c r="D8" s="79">
        <v>1</v>
      </c>
      <c r="E8" s="65" t="s">
        <v>26</v>
      </c>
      <c r="F8" s="65"/>
      <c r="G8" s="65"/>
      <c r="H8" s="65"/>
      <c r="I8" s="65"/>
      <c r="J8" s="9">
        <f>J7+D11</f>
        <v>0</v>
      </c>
      <c r="K8" s="10">
        <f aca="true" t="shared" si="0" ref="K8:Q8">J8-J6+J10+K7</f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69">
        <f t="shared" si="0"/>
        <v>0</v>
      </c>
    </row>
    <row r="9" spans="1:17" ht="12.75">
      <c r="A9" s="64"/>
      <c r="B9" s="67"/>
      <c r="C9" s="67" t="s">
        <v>27</v>
      </c>
      <c r="D9" s="80">
        <v>1</v>
      </c>
      <c r="E9" s="65" t="s">
        <v>28</v>
      </c>
      <c r="F9" s="65"/>
      <c r="G9" s="65"/>
      <c r="H9" s="65"/>
      <c r="I9" s="65"/>
      <c r="J9" s="9">
        <f aca="true" t="shared" si="1" ref="J9:Q9">IF(J6&gt;J8,J6-J8,0)</f>
        <v>0</v>
      </c>
      <c r="K9" s="10">
        <f t="shared" si="1"/>
        <v>0</v>
      </c>
      <c r="L9" s="10">
        <f t="shared" si="1"/>
        <v>0</v>
      </c>
      <c r="M9" s="10">
        <f t="shared" si="1"/>
        <v>100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69">
        <f t="shared" si="1"/>
        <v>150</v>
      </c>
    </row>
    <row r="10" spans="1:17" ht="12.75">
      <c r="A10" s="64"/>
      <c r="B10" s="67"/>
      <c r="C10" s="67" t="s">
        <v>29</v>
      </c>
      <c r="D10" s="80"/>
      <c r="E10" s="65" t="s">
        <v>30</v>
      </c>
      <c r="F10" s="65"/>
      <c r="G10" s="65"/>
      <c r="H10" s="65"/>
      <c r="I10" s="65"/>
      <c r="J10" s="70">
        <f>IF(D10=0,J9,IF(INT(J9/D10)*D10&gt;=J9,INT(J9/D10)*D10,(INT(J9/D10)+1)*D10))</f>
        <v>0</v>
      </c>
      <c r="K10" s="10">
        <f>IF(D10=0,K9,IF(INT(K9/D10)*D10&gt;=K9,INT(K9/D10)*D10,(INT(K9/D10)+1)*D10))</f>
        <v>0</v>
      </c>
      <c r="L10" s="10">
        <f>IF(D10=0,L9,IF(INT(L9/D10)*D10&gt;=L9,INT(L9/D10)*D10,(INT(L9/D10)+1)*D10))</f>
        <v>0</v>
      </c>
      <c r="M10" s="10">
        <f>IF(D10=0,M9,IF(INT(M9/D10)*D10&gt;=M9,INT(M9/D10)*D10,(INT(M9/D10)+1)*D10))</f>
        <v>100</v>
      </c>
      <c r="N10" s="10">
        <f>IF(D10=0,N9,IF(INT(N9/D10)*D10&gt;=N9,INT(N9/D10)*D10,(INT(N9/D10)+1)*D10))</f>
        <v>0</v>
      </c>
      <c r="O10" s="10">
        <f>IF(D10=0,O9,IF(INT(O9/D10)*D10&gt;=O9,INT(O9/D10)*D10,(INT(O9/D10)+1)*D10))</f>
        <v>0</v>
      </c>
      <c r="P10" s="10">
        <f>IF(D10=0,P9,IF(INT(P9/D10)*D10&gt;=P9,INT(P9/D10)*D10,(INT(P9/D10)+1)*D10))</f>
        <v>0</v>
      </c>
      <c r="Q10" s="69">
        <f>IF(D10=0,Q9,IF(INT(Q9/D10)*D10&gt;=Q9,INT(Q9/D10)*D10,(INT(Q9/D10)+1)*D10))</f>
        <v>150</v>
      </c>
    </row>
    <row r="11" spans="1:17" ht="13.5" thickBot="1">
      <c r="A11" s="71"/>
      <c r="B11" s="72"/>
      <c r="C11" s="95" t="s">
        <v>66</v>
      </c>
      <c r="D11" s="96"/>
      <c r="E11" s="72" t="s">
        <v>31</v>
      </c>
      <c r="F11" s="72"/>
      <c r="G11" s="72"/>
      <c r="H11" s="72"/>
      <c r="I11" s="72"/>
      <c r="J11" s="17">
        <f aca="true" ca="1" t="shared" si="2" ref="J11:Q11">OFFSET(J10,0,$D9)</f>
        <v>0</v>
      </c>
      <c r="K11" s="33">
        <f ca="1" t="shared" si="2"/>
        <v>0</v>
      </c>
      <c r="L11" s="33">
        <f ca="1" t="shared" si="2"/>
        <v>100</v>
      </c>
      <c r="M11" s="33">
        <f ca="1" t="shared" si="2"/>
        <v>0</v>
      </c>
      <c r="N11" s="33">
        <f ca="1" t="shared" si="2"/>
        <v>0</v>
      </c>
      <c r="O11" s="33">
        <f ca="1" t="shared" si="2"/>
        <v>0</v>
      </c>
      <c r="P11" s="33">
        <f ca="1" t="shared" si="2"/>
        <v>150</v>
      </c>
      <c r="Q11" s="34">
        <f ca="1" t="shared" si="2"/>
        <v>0</v>
      </c>
    </row>
    <row r="12" spans="2:17" ht="13.5" thickBot="1">
      <c r="B12" s="65"/>
      <c r="C12" s="65"/>
      <c r="J12" s="8"/>
      <c r="K12" s="8"/>
      <c r="L12" s="8"/>
      <c r="M12" s="8"/>
      <c r="N12" s="8"/>
      <c r="O12" s="8"/>
      <c r="P12" s="8"/>
      <c r="Q12" s="8"/>
    </row>
    <row r="13" spans="1:53" ht="13.5" thickBot="1">
      <c r="A13" s="76" t="s">
        <v>68</v>
      </c>
      <c r="B13" s="77"/>
      <c r="C13" s="77"/>
      <c r="D13" s="78"/>
      <c r="E13" s="58" t="s">
        <v>23</v>
      </c>
      <c r="F13" s="58"/>
      <c r="G13" s="58"/>
      <c r="H13" s="58"/>
      <c r="I13" s="58"/>
      <c r="J13" s="12">
        <f>J11*D15</f>
        <v>0</v>
      </c>
      <c r="K13" s="13">
        <f>K11*D15</f>
        <v>0</v>
      </c>
      <c r="L13" s="13">
        <f>L11*D15</f>
        <v>200</v>
      </c>
      <c r="M13" s="13">
        <f>M11*D15</f>
        <v>0</v>
      </c>
      <c r="N13" s="13">
        <f>N11*D15</f>
        <v>0</v>
      </c>
      <c r="O13" s="13">
        <f>O11*D15</f>
        <v>0</v>
      </c>
      <c r="P13" s="13">
        <f>P11*D15</f>
        <v>300</v>
      </c>
      <c r="Q13" s="14">
        <f>Q11*D15</f>
        <v>0</v>
      </c>
      <c r="S13" s="76" t="s">
        <v>67</v>
      </c>
      <c r="T13" s="77"/>
      <c r="U13" s="77"/>
      <c r="V13" s="78"/>
      <c r="W13" s="58" t="s">
        <v>23</v>
      </c>
      <c r="X13" s="58"/>
      <c r="Y13" s="58"/>
      <c r="Z13" s="58"/>
      <c r="AA13" s="58"/>
      <c r="AB13" s="12">
        <f>J11*V15</f>
        <v>0</v>
      </c>
      <c r="AC13" s="13">
        <f>K11*V15</f>
        <v>0</v>
      </c>
      <c r="AD13" s="13">
        <f>L11*V15</f>
        <v>400</v>
      </c>
      <c r="AE13" s="13">
        <f>M11*V15</f>
        <v>0</v>
      </c>
      <c r="AF13" s="13">
        <f>N11*V15</f>
        <v>0</v>
      </c>
      <c r="AG13" s="13">
        <f>O11*V15</f>
        <v>0</v>
      </c>
      <c r="AH13" s="13">
        <f>P11*V15</f>
        <v>600</v>
      </c>
      <c r="AI13" s="14">
        <f>Q11*V15</f>
        <v>0</v>
      </c>
      <c r="AK13" s="76"/>
      <c r="AL13" s="77"/>
      <c r="AM13" s="77"/>
      <c r="AN13" s="78"/>
      <c r="AO13" s="58" t="s">
        <v>23</v>
      </c>
      <c r="AP13" s="58"/>
      <c r="AQ13" s="58"/>
      <c r="AR13" s="58"/>
      <c r="AS13" s="58"/>
      <c r="AT13" s="12">
        <f>J11*AN15</f>
        <v>0</v>
      </c>
      <c r="AU13" s="13">
        <f>K11*AN15</f>
        <v>0</v>
      </c>
      <c r="AV13" s="13">
        <f>L11*AN15</f>
        <v>0</v>
      </c>
      <c r="AW13" s="13">
        <f>M11*AN15</f>
        <v>0</v>
      </c>
      <c r="AX13" s="13">
        <f>N11*AN15</f>
        <v>0</v>
      </c>
      <c r="AY13" s="13">
        <f>O11*AN15</f>
        <v>0</v>
      </c>
      <c r="AZ13" s="13">
        <f>P11*AN15</f>
        <v>0</v>
      </c>
      <c r="BA13" s="14">
        <f>Q11*AN15</f>
        <v>0</v>
      </c>
    </row>
    <row r="14" spans="1:53" ht="13.5" thickBot="1">
      <c r="A14" s="64"/>
      <c r="B14" s="65"/>
      <c r="C14" s="65"/>
      <c r="D14" s="66"/>
      <c r="E14" s="65" t="s">
        <v>24</v>
      </c>
      <c r="F14" s="65"/>
      <c r="G14" s="65"/>
      <c r="H14" s="65"/>
      <c r="I14" s="65"/>
      <c r="J14" s="53"/>
      <c r="K14" s="75"/>
      <c r="L14" s="75"/>
      <c r="M14" s="75"/>
      <c r="N14" s="75"/>
      <c r="O14" s="75"/>
      <c r="P14" s="75"/>
      <c r="Q14" s="52"/>
      <c r="S14" s="64"/>
      <c r="T14" s="65"/>
      <c r="U14" s="65"/>
      <c r="V14" s="66"/>
      <c r="W14" s="65" t="s">
        <v>24</v>
      </c>
      <c r="X14" s="65"/>
      <c r="Y14" s="65"/>
      <c r="Z14" s="65"/>
      <c r="AA14" s="65"/>
      <c r="AB14" s="53">
        <v>70</v>
      </c>
      <c r="AC14" s="75"/>
      <c r="AD14" s="75"/>
      <c r="AE14" s="75"/>
      <c r="AF14" s="75"/>
      <c r="AG14" s="75"/>
      <c r="AH14" s="75"/>
      <c r="AI14" s="52"/>
      <c r="AK14" s="64"/>
      <c r="AL14" s="65"/>
      <c r="AM14" s="65"/>
      <c r="AN14" s="66"/>
      <c r="AO14" s="65" t="s">
        <v>24</v>
      </c>
      <c r="AP14" s="65"/>
      <c r="AQ14" s="65"/>
      <c r="AR14" s="65"/>
      <c r="AS14" s="65"/>
      <c r="AT14" s="53"/>
      <c r="AU14" s="75"/>
      <c r="AV14" s="75"/>
      <c r="AW14" s="75"/>
      <c r="AX14" s="75"/>
      <c r="AY14" s="75"/>
      <c r="AZ14" s="75"/>
      <c r="BA14" s="52"/>
    </row>
    <row r="15" spans="1:53" ht="12.75">
      <c r="A15" s="64"/>
      <c r="B15" s="67"/>
      <c r="C15" s="67" t="s">
        <v>25</v>
      </c>
      <c r="D15" s="79">
        <v>2</v>
      </c>
      <c r="E15" s="65" t="s">
        <v>26</v>
      </c>
      <c r="F15" s="65"/>
      <c r="G15" s="65"/>
      <c r="H15" s="65"/>
      <c r="I15" s="65"/>
      <c r="J15" s="9">
        <f>J14+D18</f>
        <v>0</v>
      </c>
      <c r="K15" s="10">
        <f aca="true" t="shared" si="3" ref="K15:Q15">J15-J13+J17+K14</f>
        <v>0</v>
      </c>
      <c r="L15" s="10">
        <f t="shared" si="3"/>
        <v>0</v>
      </c>
      <c r="M15" s="10">
        <f t="shared" si="3"/>
        <v>0</v>
      </c>
      <c r="N15" s="10">
        <f t="shared" si="3"/>
        <v>0</v>
      </c>
      <c r="O15" s="10">
        <f t="shared" si="3"/>
        <v>0</v>
      </c>
      <c r="P15" s="10">
        <f t="shared" si="3"/>
        <v>0</v>
      </c>
      <c r="Q15" s="69">
        <f t="shared" si="3"/>
        <v>0</v>
      </c>
      <c r="S15" s="64"/>
      <c r="T15" s="67"/>
      <c r="U15" s="67" t="s">
        <v>25</v>
      </c>
      <c r="V15" s="79">
        <v>4</v>
      </c>
      <c r="W15" s="65" t="s">
        <v>26</v>
      </c>
      <c r="X15" s="65"/>
      <c r="Y15" s="65"/>
      <c r="Z15" s="65"/>
      <c r="AA15" s="65"/>
      <c r="AB15" s="9">
        <f>AB14+V18</f>
        <v>70</v>
      </c>
      <c r="AC15" s="10">
        <f aca="true" t="shared" si="4" ref="AC15:AI15">AB15-AB13+AB17+AC14</f>
        <v>70</v>
      </c>
      <c r="AD15" s="10">
        <f t="shared" si="4"/>
        <v>70</v>
      </c>
      <c r="AE15" s="10">
        <f t="shared" si="4"/>
        <v>0</v>
      </c>
      <c r="AF15" s="10">
        <f t="shared" si="4"/>
        <v>0</v>
      </c>
      <c r="AG15" s="10">
        <f t="shared" si="4"/>
        <v>0</v>
      </c>
      <c r="AH15" s="10">
        <f t="shared" si="4"/>
        <v>0</v>
      </c>
      <c r="AI15" s="69">
        <f t="shared" si="4"/>
        <v>0</v>
      </c>
      <c r="AK15" s="64"/>
      <c r="AL15" s="67"/>
      <c r="AM15" s="67" t="s">
        <v>25</v>
      </c>
      <c r="AN15" s="79"/>
      <c r="AO15" s="65" t="s">
        <v>26</v>
      </c>
      <c r="AP15" s="65"/>
      <c r="AQ15" s="65"/>
      <c r="AR15" s="65"/>
      <c r="AS15" s="65"/>
      <c r="AT15" s="9">
        <f>AT14+AN18</f>
        <v>0</v>
      </c>
      <c r="AU15" s="10">
        <f aca="true" t="shared" si="5" ref="AU15:BA15">AT15-AT13+AT17+AU14</f>
        <v>0</v>
      </c>
      <c r="AV15" s="10">
        <f t="shared" si="5"/>
        <v>0</v>
      </c>
      <c r="AW15" s="10">
        <f t="shared" si="5"/>
        <v>0</v>
      </c>
      <c r="AX15" s="10">
        <f t="shared" si="5"/>
        <v>0</v>
      </c>
      <c r="AY15" s="10">
        <f t="shared" si="5"/>
        <v>0</v>
      </c>
      <c r="AZ15" s="10">
        <f t="shared" si="5"/>
        <v>0</v>
      </c>
      <c r="BA15" s="69">
        <f t="shared" si="5"/>
        <v>0</v>
      </c>
    </row>
    <row r="16" spans="1:53" ht="12.75">
      <c r="A16" s="64"/>
      <c r="B16" s="67"/>
      <c r="C16" s="67" t="s">
        <v>27</v>
      </c>
      <c r="D16" s="80">
        <v>2</v>
      </c>
      <c r="E16" s="65" t="s">
        <v>28</v>
      </c>
      <c r="F16" s="65"/>
      <c r="G16" s="65"/>
      <c r="H16" s="65"/>
      <c r="I16" s="65"/>
      <c r="J16" s="9">
        <f aca="true" t="shared" si="6" ref="J16:Q16">IF(J13&gt;J15,J13-J15,0)</f>
        <v>0</v>
      </c>
      <c r="K16" s="10">
        <f t="shared" si="6"/>
        <v>0</v>
      </c>
      <c r="L16" s="10">
        <f t="shared" si="6"/>
        <v>200</v>
      </c>
      <c r="M16" s="10">
        <f t="shared" si="6"/>
        <v>0</v>
      </c>
      <c r="N16" s="10">
        <f t="shared" si="6"/>
        <v>0</v>
      </c>
      <c r="O16" s="10">
        <f t="shared" si="6"/>
        <v>0</v>
      </c>
      <c r="P16" s="10">
        <f t="shared" si="6"/>
        <v>300</v>
      </c>
      <c r="Q16" s="69">
        <f t="shared" si="6"/>
        <v>0</v>
      </c>
      <c r="S16" s="64"/>
      <c r="T16" s="67"/>
      <c r="U16" s="67" t="s">
        <v>27</v>
      </c>
      <c r="V16" s="80">
        <v>1</v>
      </c>
      <c r="W16" s="65" t="s">
        <v>28</v>
      </c>
      <c r="X16" s="65"/>
      <c r="Y16" s="65"/>
      <c r="Z16" s="65"/>
      <c r="AA16" s="65"/>
      <c r="AB16" s="9">
        <f aca="true" t="shared" si="7" ref="AB16:AI16">IF(AB13&gt;AB15,AB13-AB15,0)</f>
        <v>0</v>
      </c>
      <c r="AC16" s="10">
        <f t="shared" si="7"/>
        <v>0</v>
      </c>
      <c r="AD16" s="10">
        <f t="shared" si="7"/>
        <v>330</v>
      </c>
      <c r="AE16" s="10">
        <f t="shared" si="7"/>
        <v>0</v>
      </c>
      <c r="AF16" s="10">
        <f t="shared" si="7"/>
        <v>0</v>
      </c>
      <c r="AG16" s="10">
        <f t="shared" si="7"/>
        <v>0</v>
      </c>
      <c r="AH16" s="10">
        <f t="shared" si="7"/>
        <v>600</v>
      </c>
      <c r="AI16" s="69">
        <f t="shared" si="7"/>
        <v>0</v>
      </c>
      <c r="AK16" s="64"/>
      <c r="AL16" s="67"/>
      <c r="AM16" s="67" t="s">
        <v>27</v>
      </c>
      <c r="AN16" s="80"/>
      <c r="AO16" s="65" t="s">
        <v>28</v>
      </c>
      <c r="AP16" s="65"/>
      <c r="AQ16" s="65"/>
      <c r="AR16" s="65"/>
      <c r="AS16" s="65"/>
      <c r="AT16" s="9">
        <f aca="true" t="shared" si="8" ref="AT16:BA16">IF(AT13&gt;AT15,AT13-AT15,0)</f>
        <v>0</v>
      </c>
      <c r="AU16" s="10">
        <f t="shared" si="8"/>
        <v>0</v>
      </c>
      <c r="AV16" s="10">
        <f t="shared" si="8"/>
        <v>0</v>
      </c>
      <c r="AW16" s="10">
        <f t="shared" si="8"/>
        <v>0</v>
      </c>
      <c r="AX16" s="10">
        <f t="shared" si="8"/>
        <v>0</v>
      </c>
      <c r="AY16" s="10">
        <f t="shared" si="8"/>
        <v>0</v>
      </c>
      <c r="AZ16" s="10">
        <f t="shared" si="8"/>
        <v>0</v>
      </c>
      <c r="BA16" s="69">
        <f t="shared" si="8"/>
        <v>0</v>
      </c>
    </row>
    <row r="17" spans="1:53" ht="12.75">
      <c r="A17" s="64"/>
      <c r="B17" s="67"/>
      <c r="C17" s="67" t="s">
        <v>29</v>
      </c>
      <c r="D17" s="80"/>
      <c r="E17" s="65" t="s">
        <v>30</v>
      </c>
      <c r="F17" s="65"/>
      <c r="G17" s="65"/>
      <c r="H17" s="65"/>
      <c r="I17" s="65"/>
      <c r="J17" s="70">
        <f>IF(D17=0,J16,IF(INT(J16/D17)*D17&gt;=J16,INT(J16/D17)*D17,(INT(J16/D17)+1)*D17))</f>
        <v>0</v>
      </c>
      <c r="K17" s="10">
        <f>IF(D17=0,K16,IF(INT(K16/D17)*D17&gt;=K16,INT(K16/D17)*D17,(INT(K16/D17)+1)*D17))</f>
        <v>0</v>
      </c>
      <c r="L17" s="10">
        <f>IF(D17=0,L16,IF(INT(L16/D17)*D17&gt;=L16,INT(L16/D17)*D17,(INT(L16/D17)+1)*D17))</f>
        <v>200</v>
      </c>
      <c r="M17" s="10">
        <f>IF(D17=0,M16,IF(INT(M16/D17)*D17&gt;=M16,INT(M16/D17)*D17,(INT(M16/D17)+1)*D17))</f>
        <v>0</v>
      </c>
      <c r="N17" s="10">
        <f>IF(D17=0,N16,IF(INT(N16/D17)*D17&gt;=N16,INT(N16/D17)*D17,(INT(N16/D17)+1)*D17))</f>
        <v>0</v>
      </c>
      <c r="O17" s="10">
        <f>IF(D17=0,O16,IF(INT(O16/D17)*D17&gt;=O16,INT(O16/D17)*D17,(INT(O16/D17)+1)*D17))</f>
        <v>0</v>
      </c>
      <c r="P17" s="10">
        <f>IF(D17=0,P16,IF(INT(P16/D17)*D17&gt;=P16,INT(P16/D17)*D17,(INT(P16/D17)+1)*D17))</f>
        <v>300</v>
      </c>
      <c r="Q17" s="69">
        <f>IF(D17=0,Q16,IF(INT(Q16/D17)*D17&gt;=Q16,INT(Q16/D17)*D17,(INT(Q16/D17)+1)*D17))</f>
        <v>0</v>
      </c>
      <c r="S17" s="64"/>
      <c r="T17" s="67"/>
      <c r="U17" s="67" t="s">
        <v>29</v>
      </c>
      <c r="V17" s="80"/>
      <c r="W17" s="65" t="s">
        <v>30</v>
      </c>
      <c r="X17" s="65"/>
      <c r="Y17" s="65"/>
      <c r="Z17" s="65"/>
      <c r="AA17" s="65"/>
      <c r="AB17" s="70">
        <f>IF(V17=0,AB16,IF(INT(AB16/V17)*V17&gt;=AB16,INT(AB16/V17)*V17,(INT(AB16/V17)+1)*V17))</f>
        <v>0</v>
      </c>
      <c r="AC17" s="10">
        <f>IF(V17=0,AC16,IF(INT(AC16/V17)*V17&gt;=AC16,INT(AC16/V17)*V17,(INT(AC16/V17)+1)*V17))</f>
        <v>0</v>
      </c>
      <c r="AD17" s="10">
        <f>IF(V17=0,AD16,IF(INT(AD16/V17)*V17&gt;=AD16,INT(AD16/V17)*V17,(INT(AD16/V17)+1)*V17))</f>
        <v>330</v>
      </c>
      <c r="AE17" s="10">
        <f>IF(V17=0,AE16,IF(INT(AE16/V17)*V17&gt;=AE16,INT(AE16/V17)*V17,(INT(AE16/V17)+1)*V17))</f>
        <v>0</v>
      </c>
      <c r="AF17" s="10">
        <f>IF(V17=0,AF16,IF(INT(AF16/V17)*V17&gt;=AF16,INT(AF16/V17)*V17,(INT(AF16/V17)+1)*V17))</f>
        <v>0</v>
      </c>
      <c r="AG17" s="10">
        <f>IF(V17=0,AG16,IF(INT(AG16/V17)*V17&gt;=AG16,INT(AG16/V17)*V17,(INT(AG16/V17)+1)*V17))</f>
        <v>0</v>
      </c>
      <c r="AH17" s="10">
        <f>IF(V17=0,AH16,IF(INT(AH16/V17)*V17&gt;=AH16,INT(AH16/V17)*V17,(INT(AH16/V17)+1)*V17))</f>
        <v>600</v>
      </c>
      <c r="AI17" s="69">
        <f>IF(V17=0,AI16,IF(INT(AI16/V17)*V17&gt;=AI16,INT(AI16/V17)*V17,(INT(AI16/V17)+1)*V17))</f>
        <v>0</v>
      </c>
      <c r="AK17" s="64"/>
      <c r="AL17" s="67"/>
      <c r="AM17" s="67" t="s">
        <v>29</v>
      </c>
      <c r="AN17" s="80"/>
      <c r="AO17" s="65" t="s">
        <v>30</v>
      </c>
      <c r="AP17" s="65"/>
      <c r="AQ17" s="65"/>
      <c r="AR17" s="65"/>
      <c r="AS17" s="65"/>
      <c r="AT17" s="70">
        <f>IF(AN17=0,AT16,IF(INT(AT16/AN17)*AN17&gt;=AT16,INT(AT16/AN17)*AN17,(INT(AT16/AN17)+1)*AN17))</f>
        <v>0</v>
      </c>
      <c r="AU17" s="10">
        <f>IF(AN17=0,AU16,IF(INT(AU16/AN17)*AN17&gt;=AU16,INT(AU16/AN17)*AN17,(INT(AU16/AN17)+1)*AN17))</f>
        <v>0</v>
      </c>
      <c r="AV17" s="10">
        <f>IF(AN17=0,AV16,IF(INT(AV16/AN17)*AN17&gt;=AV16,INT(AV16/AN17)*AN17,(INT(AV16/AN17)+1)*AN17))</f>
        <v>0</v>
      </c>
      <c r="AW17" s="10">
        <f>IF(AN17=0,AW16,IF(INT(AW16/AN17)*AN17&gt;=AW16,INT(AW16/AN17)*AN17,(INT(AW16/AN17)+1)*AN17))</f>
        <v>0</v>
      </c>
      <c r="AX17" s="10">
        <f>IF(AN17=0,AX16,IF(INT(AX16/AN17)*AN17&gt;=AX16,INT(AX16/AN17)*AN17,(INT(AX16/AN17)+1)*AN17))</f>
        <v>0</v>
      </c>
      <c r="AY17" s="10">
        <f>IF(AN17=0,AY16,IF(INT(AY16/AN17)*AN17&gt;=AY16,INT(AY16/AN17)*AN17,(INT(AY16/AN17)+1)*AN17))</f>
        <v>0</v>
      </c>
      <c r="AZ17" s="10">
        <f>IF(AN17=0,AZ16,IF(INT(AZ16/AN17)*AN17&gt;=AZ16,INT(AZ16/AN17)*AN17,(INT(AZ16/AN17)+1)*AN17))</f>
        <v>0</v>
      </c>
      <c r="BA17" s="69">
        <f>IF(AN17=0,BA16,IF(INT(BA16/AN17)*AN17&gt;=BA16,INT(BA16/AN17)*AN17,(INT(BA16/AN17)+1)*AN17))</f>
        <v>0</v>
      </c>
    </row>
    <row r="18" spans="1:53" ht="13.5" thickBot="1">
      <c r="A18" s="71"/>
      <c r="B18" s="72"/>
      <c r="C18" s="95" t="s">
        <v>66</v>
      </c>
      <c r="D18" s="96"/>
      <c r="E18" s="72" t="s">
        <v>31</v>
      </c>
      <c r="F18" s="72"/>
      <c r="G18" s="72"/>
      <c r="H18" s="72"/>
      <c r="I18" s="72"/>
      <c r="J18" s="17">
        <f aca="true" ca="1" t="shared" si="9" ref="J18:Q18">OFFSET(J17,0,$D16)</f>
        <v>200</v>
      </c>
      <c r="K18" s="33">
        <f ca="1" t="shared" si="9"/>
        <v>0</v>
      </c>
      <c r="L18" s="33">
        <f ca="1" t="shared" si="9"/>
        <v>0</v>
      </c>
      <c r="M18" s="33">
        <f ca="1" t="shared" si="9"/>
        <v>0</v>
      </c>
      <c r="N18" s="33">
        <f ca="1" t="shared" si="9"/>
        <v>300</v>
      </c>
      <c r="O18" s="33">
        <f ca="1" t="shared" si="9"/>
        <v>0</v>
      </c>
      <c r="P18" s="33">
        <f ca="1" t="shared" si="9"/>
        <v>0</v>
      </c>
      <c r="Q18" s="34">
        <f ca="1" t="shared" si="9"/>
        <v>0</v>
      </c>
      <c r="S18" s="71"/>
      <c r="T18" s="72"/>
      <c r="U18" s="95" t="s">
        <v>66</v>
      </c>
      <c r="V18" s="96"/>
      <c r="W18" s="72" t="s">
        <v>31</v>
      </c>
      <c r="X18" s="72"/>
      <c r="Y18" s="72"/>
      <c r="Z18" s="72"/>
      <c r="AA18" s="72"/>
      <c r="AB18" s="17">
        <f aca="true" ca="1" t="shared" si="10" ref="AB18:AI18">OFFSET(AB17,0,$V16)</f>
        <v>0</v>
      </c>
      <c r="AC18" s="33">
        <f ca="1" t="shared" si="10"/>
        <v>330</v>
      </c>
      <c r="AD18" s="33">
        <f ca="1" t="shared" si="10"/>
        <v>0</v>
      </c>
      <c r="AE18" s="33">
        <f ca="1" t="shared" si="10"/>
        <v>0</v>
      </c>
      <c r="AF18" s="33">
        <f ca="1" t="shared" si="10"/>
        <v>0</v>
      </c>
      <c r="AG18" s="33">
        <f ca="1" t="shared" si="10"/>
        <v>600</v>
      </c>
      <c r="AH18" s="33">
        <f ca="1" t="shared" si="10"/>
        <v>0</v>
      </c>
      <c r="AI18" s="34">
        <f ca="1" t="shared" si="10"/>
        <v>0</v>
      </c>
      <c r="AK18" s="71"/>
      <c r="AL18" s="72"/>
      <c r="AM18" s="95" t="s">
        <v>66</v>
      </c>
      <c r="AN18" s="96"/>
      <c r="AO18" s="72" t="s">
        <v>31</v>
      </c>
      <c r="AP18" s="72"/>
      <c r="AQ18" s="72"/>
      <c r="AR18" s="72"/>
      <c r="AS18" s="72"/>
      <c r="AT18" s="17">
        <f aca="true" ca="1" t="shared" si="11" ref="AT18:BA18">OFFSET(AT17,0,$V16)</f>
        <v>0</v>
      </c>
      <c r="AU18" s="33">
        <f ca="1" t="shared" si="11"/>
        <v>0</v>
      </c>
      <c r="AV18" s="33">
        <f ca="1" t="shared" si="11"/>
        <v>0</v>
      </c>
      <c r="AW18" s="33">
        <f ca="1" t="shared" si="11"/>
        <v>0</v>
      </c>
      <c r="AX18" s="33">
        <f ca="1" t="shared" si="11"/>
        <v>0</v>
      </c>
      <c r="AY18" s="33">
        <f ca="1" t="shared" si="11"/>
        <v>0</v>
      </c>
      <c r="AZ18" s="33">
        <f ca="1" t="shared" si="11"/>
        <v>0</v>
      </c>
      <c r="BA18" s="34">
        <f ca="1" t="shared" si="11"/>
        <v>0</v>
      </c>
    </row>
    <row r="19" spans="10:17" s="65" customFormat="1" ht="13.5" thickBot="1">
      <c r="J19" s="74"/>
      <c r="K19" s="10"/>
      <c r="L19" s="10"/>
      <c r="M19" s="10"/>
      <c r="N19" s="10"/>
      <c r="O19" s="10"/>
      <c r="P19" s="10"/>
      <c r="Q19" s="10"/>
    </row>
    <row r="20" spans="1:53" ht="13.5" thickBot="1">
      <c r="A20" s="76"/>
      <c r="B20" s="77"/>
      <c r="C20" s="77"/>
      <c r="D20" s="78"/>
      <c r="E20" s="58" t="s">
        <v>23</v>
      </c>
      <c r="F20" s="58"/>
      <c r="G20" s="58"/>
      <c r="H20" s="58"/>
      <c r="I20" s="58"/>
      <c r="J20" s="12">
        <f>J18*D22</f>
        <v>0</v>
      </c>
      <c r="K20" s="13">
        <f>K18*D22</f>
        <v>0</v>
      </c>
      <c r="L20" s="13">
        <f>L18*D22</f>
        <v>0</v>
      </c>
      <c r="M20" s="13">
        <f>M18*D22</f>
        <v>0</v>
      </c>
      <c r="N20" s="13">
        <f>N18*D22</f>
        <v>0</v>
      </c>
      <c r="O20" s="13">
        <f>O18*D22</f>
        <v>0</v>
      </c>
      <c r="P20" s="13">
        <f>P18*D22</f>
        <v>0</v>
      </c>
      <c r="Q20" s="14">
        <f>Q18*D22</f>
        <v>0</v>
      </c>
      <c r="S20" s="76"/>
      <c r="T20" s="77"/>
      <c r="U20" s="77"/>
      <c r="V20" s="78"/>
      <c r="W20" s="58" t="s">
        <v>23</v>
      </c>
      <c r="X20" s="58"/>
      <c r="Y20" s="58"/>
      <c r="Z20" s="58"/>
      <c r="AA20" s="58"/>
      <c r="AB20" s="12">
        <f>J18*V22</f>
        <v>0</v>
      </c>
      <c r="AC20" s="13">
        <f>K18*V22</f>
        <v>0</v>
      </c>
      <c r="AD20" s="13">
        <f>L18*V22</f>
        <v>0</v>
      </c>
      <c r="AE20" s="13">
        <f>M18*V22</f>
        <v>0</v>
      </c>
      <c r="AF20" s="13">
        <f>N18*V22</f>
        <v>0</v>
      </c>
      <c r="AG20" s="13">
        <f>O18*V22</f>
        <v>0</v>
      </c>
      <c r="AH20" s="13">
        <f>P18*V22</f>
        <v>0</v>
      </c>
      <c r="AI20" s="14">
        <f>Q18*V22</f>
        <v>0</v>
      </c>
      <c r="AK20" s="76"/>
      <c r="AL20" s="77"/>
      <c r="AM20" s="77"/>
      <c r="AN20" s="78"/>
      <c r="AO20" s="58" t="s">
        <v>23</v>
      </c>
      <c r="AP20" s="58"/>
      <c r="AQ20" s="58"/>
      <c r="AR20" s="58"/>
      <c r="AS20" s="58"/>
      <c r="AT20" s="12">
        <f>AB18*AN22</f>
        <v>0</v>
      </c>
      <c r="AU20" s="13">
        <f>AC18*AN22</f>
        <v>0</v>
      </c>
      <c r="AV20" s="13">
        <f>AD18*AN22</f>
        <v>0</v>
      </c>
      <c r="AW20" s="13">
        <f>AE18*AN22</f>
        <v>0</v>
      </c>
      <c r="AX20" s="13">
        <f>AF18*AN22</f>
        <v>0</v>
      </c>
      <c r="AY20" s="13">
        <f>AG18*AN22</f>
        <v>0</v>
      </c>
      <c r="AZ20" s="13">
        <f>AH18*AN22</f>
        <v>0</v>
      </c>
      <c r="BA20" s="14">
        <f>AI18*AN22</f>
        <v>0</v>
      </c>
    </row>
    <row r="21" spans="1:53" ht="13.5" thickBot="1">
      <c r="A21" s="64"/>
      <c r="B21" s="65"/>
      <c r="C21" s="65"/>
      <c r="D21" s="66"/>
      <c r="E21" s="65" t="s">
        <v>24</v>
      </c>
      <c r="F21" s="65"/>
      <c r="G21" s="65"/>
      <c r="H21" s="65"/>
      <c r="I21" s="65"/>
      <c r="J21" s="53"/>
      <c r="K21" s="75"/>
      <c r="L21" s="75"/>
      <c r="M21" s="75"/>
      <c r="N21" s="75"/>
      <c r="O21" s="75"/>
      <c r="P21" s="75"/>
      <c r="Q21" s="52"/>
      <c r="S21" s="64"/>
      <c r="T21" s="65"/>
      <c r="U21" s="65"/>
      <c r="V21" s="66"/>
      <c r="W21" s="65" t="s">
        <v>24</v>
      </c>
      <c r="X21" s="65"/>
      <c r="Y21" s="65"/>
      <c r="Z21" s="65"/>
      <c r="AA21" s="65"/>
      <c r="AB21" s="53"/>
      <c r="AC21" s="75"/>
      <c r="AD21" s="75"/>
      <c r="AE21" s="75"/>
      <c r="AF21" s="75"/>
      <c r="AG21" s="75"/>
      <c r="AH21" s="75"/>
      <c r="AI21" s="52"/>
      <c r="AK21" s="64"/>
      <c r="AL21" s="65"/>
      <c r="AM21" s="65"/>
      <c r="AN21" s="66"/>
      <c r="AO21" s="65" t="s">
        <v>24</v>
      </c>
      <c r="AP21" s="65"/>
      <c r="AQ21" s="65"/>
      <c r="AR21" s="65"/>
      <c r="AS21" s="65"/>
      <c r="AT21" s="53"/>
      <c r="AU21" s="75"/>
      <c r="AV21" s="75"/>
      <c r="AW21" s="75"/>
      <c r="AX21" s="75"/>
      <c r="AY21" s="75"/>
      <c r="AZ21" s="75"/>
      <c r="BA21" s="52"/>
    </row>
    <row r="22" spans="1:53" ht="12.75">
      <c r="A22" s="64"/>
      <c r="B22" s="67"/>
      <c r="C22" s="67" t="s">
        <v>25</v>
      </c>
      <c r="D22" s="79"/>
      <c r="E22" s="65" t="s">
        <v>26</v>
      </c>
      <c r="F22" s="65"/>
      <c r="G22" s="65"/>
      <c r="H22" s="65"/>
      <c r="I22" s="65"/>
      <c r="J22" s="9">
        <f>J21+D25</f>
        <v>0</v>
      </c>
      <c r="K22" s="10">
        <f aca="true" t="shared" si="12" ref="K22:Q22">J22-J20+J24+K21</f>
        <v>0</v>
      </c>
      <c r="L22" s="10">
        <f t="shared" si="12"/>
        <v>0</v>
      </c>
      <c r="M22" s="10">
        <f t="shared" si="12"/>
        <v>0</v>
      </c>
      <c r="N22" s="10">
        <f t="shared" si="12"/>
        <v>0</v>
      </c>
      <c r="O22" s="10">
        <f t="shared" si="12"/>
        <v>0</v>
      </c>
      <c r="P22" s="10">
        <f t="shared" si="12"/>
        <v>0</v>
      </c>
      <c r="Q22" s="69">
        <f t="shared" si="12"/>
        <v>0</v>
      </c>
      <c r="S22" s="64"/>
      <c r="T22" s="67"/>
      <c r="U22" s="67" t="s">
        <v>25</v>
      </c>
      <c r="V22" s="79"/>
      <c r="W22" s="65" t="s">
        <v>26</v>
      </c>
      <c r="X22" s="65"/>
      <c r="Y22" s="65"/>
      <c r="Z22" s="65"/>
      <c r="AA22" s="65"/>
      <c r="AB22" s="9">
        <f>AB21+V25</f>
        <v>0</v>
      </c>
      <c r="AC22" s="10">
        <f aca="true" t="shared" si="13" ref="AC22:AI22">AB22-AB20+AB24+AC21</f>
        <v>0</v>
      </c>
      <c r="AD22" s="10">
        <f t="shared" si="13"/>
        <v>0</v>
      </c>
      <c r="AE22" s="10">
        <f t="shared" si="13"/>
        <v>0</v>
      </c>
      <c r="AF22" s="10">
        <f t="shared" si="13"/>
        <v>0</v>
      </c>
      <c r="AG22" s="10">
        <f t="shared" si="13"/>
        <v>0</v>
      </c>
      <c r="AH22" s="10">
        <f t="shared" si="13"/>
        <v>0</v>
      </c>
      <c r="AI22" s="69">
        <f t="shared" si="13"/>
        <v>0</v>
      </c>
      <c r="AK22" s="64"/>
      <c r="AL22" s="67"/>
      <c r="AM22" s="67" t="s">
        <v>25</v>
      </c>
      <c r="AN22" s="79"/>
      <c r="AO22" s="65" t="s">
        <v>26</v>
      </c>
      <c r="AP22" s="65"/>
      <c r="AQ22" s="65"/>
      <c r="AR22" s="65"/>
      <c r="AS22" s="65"/>
      <c r="AT22" s="9">
        <f>AT21+AN25</f>
        <v>0</v>
      </c>
      <c r="AU22" s="10">
        <f aca="true" t="shared" si="14" ref="AU22:BA22">AT22-AT20+AT24+AU21</f>
        <v>0</v>
      </c>
      <c r="AV22" s="10">
        <f t="shared" si="14"/>
        <v>0</v>
      </c>
      <c r="AW22" s="10">
        <f t="shared" si="14"/>
        <v>0</v>
      </c>
      <c r="AX22" s="10">
        <f t="shared" si="14"/>
        <v>0</v>
      </c>
      <c r="AY22" s="10">
        <f t="shared" si="14"/>
        <v>0</v>
      </c>
      <c r="AZ22" s="10">
        <f t="shared" si="14"/>
        <v>0</v>
      </c>
      <c r="BA22" s="69">
        <f t="shared" si="14"/>
        <v>0</v>
      </c>
    </row>
    <row r="23" spans="1:53" ht="12.75">
      <c r="A23" s="64"/>
      <c r="B23" s="67"/>
      <c r="C23" s="67" t="s">
        <v>27</v>
      </c>
      <c r="D23" s="80"/>
      <c r="E23" s="65" t="s">
        <v>28</v>
      </c>
      <c r="F23" s="65"/>
      <c r="G23" s="65"/>
      <c r="H23" s="65"/>
      <c r="I23" s="65"/>
      <c r="J23" s="9">
        <f aca="true" t="shared" si="15" ref="J23:Q23">IF(J20&gt;J22,J20-J22,0)</f>
        <v>0</v>
      </c>
      <c r="K23" s="10">
        <f t="shared" si="15"/>
        <v>0</v>
      </c>
      <c r="L23" s="10">
        <f t="shared" si="15"/>
        <v>0</v>
      </c>
      <c r="M23" s="10">
        <f t="shared" si="15"/>
        <v>0</v>
      </c>
      <c r="N23" s="10">
        <f t="shared" si="15"/>
        <v>0</v>
      </c>
      <c r="O23" s="10">
        <f t="shared" si="15"/>
        <v>0</v>
      </c>
      <c r="P23" s="10">
        <f t="shared" si="15"/>
        <v>0</v>
      </c>
      <c r="Q23" s="69">
        <f t="shared" si="15"/>
        <v>0</v>
      </c>
      <c r="S23" s="64"/>
      <c r="T23" s="67"/>
      <c r="U23" s="67" t="s">
        <v>27</v>
      </c>
      <c r="V23" s="80"/>
      <c r="W23" s="65" t="s">
        <v>28</v>
      </c>
      <c r="X23" s="65"/>
      <c r="Y23" s="65"/>
      <c r="Z23" s="65"/>
      <c r="AA23" s="65"/>
      <c r="AB23" s="9">
        <f aca="true" t="shared" si="16" ref="AB23:AI23">IF(AB20&gt;AB22,AB20-AB22,0)</f>
        <v>0</v>
      </c>
      <c r="AC23" s="10">
        <f t="shared" si="16"/>
        <v>0</v>
      </c>
      <c r="AD23" s="10">
        <f t="shared" si="16"/>
        <v>0</v>
      </c>
      <c r="AE23" s="10">
        <f t="shared" si="16"/>
        <v>0</v>
      </c>
      <c r="AF23" s="10">
        <f t="shared" si="16"/>
        <v>0</v>
      </c>
      <c r="AG23" s="10">
        <f t="shared" si="16"/>
        <v>0</v>
      </c>
      <c r="AH23" s="10">
        <f t="shared" si="16"/>
        <v>0</v>
      </c>
      <c r="AI23" s="69">
        <f t="shared" si="16"/>
        <v>0</v>
      </c>
      <c r="AK23" s="64"/>
      <c r="AL23" s="67"/>
      <c r="AM23" s="67" t="s">
        <v>27</v>
      </c>
      <c r="AN23" s="80"/>
      <c r="AO23" s="65" t="s">
        <v>28</v>
      </c>
      <c r="AP23" s="65"/>
      <c r="AQ23" s="65"/>
      <c r="AR23" s="65"/>
      <c r="AS23" s="65"/>
      <c r="AT23" s="9">
        <f aca="true" t="shared" si="17" ref="AT23:BA23">IF(AT20&gt;AT22,AT20-AT22,0)</f>
        <v>0</v>
      </c>
      <c r="AU23" s="10">
        <f t="shared" si="17"/>
        <v>0</v>
      </c>
      <c r="AV23" s="10">
        <f t="shared" si="17"/>
        <v>0</v>
      </c>
      <c r="AW23" s="10">
        <f t="shared" si="17"/>
        <v>0</v>
      </c>
      <c r="AX23" s="10">
        <f t="shared" si="17"/>
        <v>0</v>
      </c>
      <c r="AY23" s="10">
        <f t="shared" si="17"/>
        <v>0</v>
      </c>
      <c r="AZ23" s="10">
        <f t="shared" si="17"/>
        <v>0</v>
      </c>
      <c r="BA23" s="69">
        <f t="shared" si="17"/>
        <v>0</v>
      </c>
    </row>
    <row r="24" spans="1:53" ht="12.75">
      <c r="A24" s="64"/>
      <c r="B24" s="67"/>
      <c r="C24" s="67" t="s">
        <v>29</v>
      </c>
      <c r="D24" s="80"/>
      <c r="E24" s="65" t="s">
        <v>30</v>
      </c>
      <c r="F24" s="65"/>
      <c r="G24" s="65"/>
      <c r="H24" s="65"/>
      <c r="I24" s="65"/>
      <c r="J24" s="70">
        <f>IF(D24=0,J23,IF(INT(J23/D24)*D24&gt;=J23,INT(J23/D24)*D24,(INT(J23/D24)+1)*D24))</f>
        <v>0</v>
      </c>
      <c r="K24" s="10">
        <f>IF(D24=0,K23,IF(INT(K23/D24)*D24&gt;=K23,INT(K23/D24)*D24,(INT(K23/D24)+1)*D24))</f>
        <v>0</v>
      </c>
      <c r="L24" s="10">
        <f>IF(D24=0,L23,IF(INT(L23/D24)*D24&gt;=L23,INT(L23/D24)*D24,(INT(L23/D24)+1)*D24))</f>
        <v>0</v>
      </c>
      <c r="M24" s="10">
        <f>IF(D24=0,M23,IF(INT(M23/D24)*D24&gt;=M23,INT(M23/D24)*D24,(INT(M23/D24)+1)*D24))</f>
        <v>0</v>
      </c>
      <c r="N24" s="10">
        <f>IF(D24=0,N23,IF(INT(N23/D24)*D24&gt;=N23,INT(N23/D24)*D24,(INT(N23/D24)+1)*D24))</f>
        <v>0</v>
      </c>
      <c r="O24" s="10">
        <f>IF(D24=0,O23,IF(INT(O23/D24)*D24&gt;=O23,INT(O23/D24)*D24,(INT(O23/D24)+1)*D24))</f>
        <v>0</v>
      </c>
      <c r="P24" s="10">
        <f>IF(D24=0,P23,IF(INT(P23/D24)*D24&gt;=P23,INT(P23/D24)*D24,(INT(P23/D24)+1)*D24))</f>
        <v>0</v>
      </c>
      <c r="Q24" s="69">
        <f>IF(D24=0,Q23,IF(INT(Q23/D24)*D24&gt;=Q23,INT(Q23/D24)*D24,(INT(Q23/D24)+1)*D24))</f>
        <v>0</v>
      </c>
      <c r="S24" s="64"/>
      <c r="T24" s="67"/>
      <c r="U24" s="67" t="s">
        <v>29</v>
      </c>
      <c r="V24" s="80"/>
      <c r="W24" s="65" t="s">
        <v>30</v>
      </c>
      <c r="X24" s="65"/>
      <c r="Y24" s="65"/>
      <c r="Z24" s="65"/>
      <c r="AA24" s="65"/>
      <c r="AB24" s="70">
        <f>IF(V24=0,AB23,IF(INT(AB23/V24)*V24&gt;=AB23,INT(AB23/V24)*V24,(INT(AB23/V24)+1)*V24))</f>
        <v>0</v>
      </c>
      <c r="AC24" s="10">
        <f>IF(V24=0,AC23,IF(INT(AC23/V24)*V24&gt;=AC23,INT(AC23/V24)*V24,(INT(AC23/V24)+1)*V24))</f>
        <v>0</v>
      </c>
      <c r="AD24" s="10">
        <f>IF(V24=0,AD23,IF(INT(AD23/V24)*V24&gt;=AD23,INT(AD23/V24)*V24,(INT(AD23/V24)+1)*V24))</f>
        <v>0</v>
      </c>
      <c r="AE24" s="10">
        <f>IF(V24=0,AE23,IF(INT(AE23/V24)*V24&gt;=AE23,INT(AE23/V24)*V24,(INT(AE23/V24)+1)*V24))</f>
        <v>0</v>
      </c>
      <c r="AF24" s="10">
        <f>IF(V24=0,AF23,IF(INT(AF23/V24)*V24&gt;=AF23,INT(AF23/V24)*V24,(INT(AF23/V24)+1)*V24))</f>
        <v>0</v>
      </c>
      <c r="AG24" s="10">
        <f>IF(V24=0,AG23,IF(INT(AG23/V24)*V24&gt;=AG23,INT(AG23/V24)*V24,(INT(AG23/V24)+1)*V24))</f>
        <v>0</v>
      </c>
      <c r="AH24" s="10">
        <f>IF(V24=0,AH23,IF(INT(AH23/V24)*V24&gt;=AH23,INT(AH23/V24)*V24,(INT(AH23/V24)+1)*V24))</f>
        <v>0</v>
      </c>
      <c r="AI24" s="69">
        <f>IF(V24=0,AI23,IF(INT(AI23/V24)*V24&gt;=AI23,INT(AI23/V24)*V24,(INT(AI23/V24)+1)*V24))</f>
        <v>0</v>
      </c>
      <c r="AK24" s="64"/>
      <c r="AL24" s="67"/>
      <c r="AM24" s="67" t="s">
        <v>29</v>
      </c>
      <c r="AN24" s="80"/>
      <c r="AO24" s="65" t="s">
        <v>30</v>
      </c>
      <c r="AP24" s="65"/>
      <c r="AQ24" s="65"/>
      <c r="AR24" s="65"/>
      <c r="AS24" s="65"/>
      <c r="AT24" s="70">
        <f>IF(AN24=0,AT23,IF(INT(AT23/AN24)*AN24&gt;=AT23,INT(AT23/AN24)*AN24,(INT(AT23/AN24)+1)*AN24))</f>
        <v>0</v>
      </c>
      <c r="AU24" s="10">
        <f>IF(AN24=0,AU23,IF(INT(AU23/AN24)*AN24&gt;=AU23,INT(AU23/AN24)*AN24,(INT(AU23/AN24)+1)*AN24))</f>
        <v>0</v>
      </c>
      <c r="AV24" s="10">
        <f>IF(AN24=0,AV23,IF(INT(AV23/AN24)*AN24&gt;=AV23,INT(AV23/AN24)*AN24,(INT(AV23/AN24)+1)*AN24))</f>
        <v>0</v>
      </c>
      <c r="AW24" s="10">
        <f>IF(AN24=0,AW23,IF(INT(AW23/AN24)*AN24&gt;=AW23,INT(AW23/AN24)*AN24,(INT(AW23/AN24)+1)*AN24))</f>
        <v>0</v>
      </c>
      <c r="AX24" s="10">
        <f>IF(AN24=0,AX23,IF(INT(AX23/AN24)*AN24&gt;=AX23,INT(AX23/AN24)*AN24,(INT(AX23/AN24)+1)*AN24))</f>
        <v>0</v>
      </c>
      <c r="AY24" s="10">
        <f>IF(AN24=0,AY23,IF(INT(AY23/AN24)*AN24&gt;=AY23,INT(AY23/AN24)*AN24,(INT(AY23/AN24)+1)*AN24))</f>
        <v>0</v>
      </c>
      <c r="AZ24" s="10">
        <f>IF(AN24=0,AZ23,IF(INT(AZ23/AN24)*AN24&gt;=AZ23,INT(AZ23/AN24)*AN24,(INT(AZ23/AN24)+1)*AN24))</f>
        <v>0</v>
      </c>
      <c r="BA24" s="69">
        <f>IF(AN24=0,BA23,IF(INT(BA23/AN24)*AN24&gt;=BA23,INT(BA23/AN24)*AN24,(INT(BA23/AN24)+1)*AN24))</f>
        <v>0</v>
      </c>
    </row>
    <row r="25" spans="1:53" ht="13.5" thickBot="1">
      <c r="A25" s="71"/>
      <c r="B25" s="72"/>
      <c r="C25" s="95" t="s">
        <v>66</v>
      </c>
      <c r="D25" s="96"/>
      <c r="E25" s="72" t="s">
        <v>31</v>
      </c>
      <c r="F25" s="72"/>
      <c r="G25" s="72"/>
      <c r="H25" s="72"/>
      <c r="I25" s="72"/>
      <c r="J25" s="17">
        <f aca="true" ca="1" t="shared" si="18" ref="J25:Q25">OFFSET(J24,0,$D23)</f>
        <v>0</v>
      </c>
      <c r="K25" s="33">
        <f ca="1" t="shared" si="18"/>
        <v>0</v>
      </c>
      <c r="L25" s="33">
        <f ca="1" t="shared" si="18"/>
        <v>0</v>
      </c>
      <c r="M25" s="33">
        <f ca="1" t="shared" si="18"/>
        <v>0</v>
      </c>
      <c r="N25" s="33">
        <f ca="1" t="shared" si="18"/>
        <v>0</v>
      </c>
      <c r="O25" s="33">
        <f ca="1" t="shared" si="18"/>
        <v>0</v>
      </c>
      <c r="P25" s="33">
        <f ca="1" t="shared" si="18"/>
        <v>0</v>
      </c>
      <c r="Q25" s="34">
        <f ca="1" t="shared" si="18"/>
        <v>0</v>
      </c>
      <c r="S25" s="71"/>
      <c r="T25" s="72"/>
      <c r="U25" s="95" t="s">
        <v>66</v>
      </c>
      <c r="V25" s="96"/>
      <c r="W25" s="72" t="s">
        <v>31</v>
      </c>
      <c r="X25" s="72"/>
      <c r="Y25" s="72"/>
      <c r="Z25" s="72"/>
      <c r="AA25" s="72"/>
      <c r="AB25" s="17">
        <f aca="true" ca="1" t="shared" si="19" ref="AB25:AI25">OFFSET(AB24,0,$V23)</f>
        <v>0</v>
      </c>
      <c r="AC25" s="33">
        <f ca="1" t="shared" si="19"/>
        <v>0</v>
      </c>
      <c r="AD25" s="33">
        <f ca="1" t="shared" si="19"/>
        <v>0</v>
      </c>
      <c r="AE25" s="33">
        <f ca="1" t="shared" si="19"/>
        <v>0</v>
      </c>
      <c r="AF25" s="33">
        <f ca="1" t="shared" si="19"/>
        <v>0</v>
      </c>
      <c r="AG25" s="33">
        <f ca="1" t="shared" si="19"/>
        <v>0</v>
      </c>
      <c r="AH25" s="33">
        <f ca="1" t="shared" si="19"/>
        <v>0</v>
      </c>
      <c r="AI25" s="34">
        <f ca="1" t="shared" si="19"/>
        <v>0</v>
      </c>
      <c r="AK25" s="71"/>
      <c r="AL25" s="72"/>
      <c r="AM25" s="95" t="s">
        <v>66</v>
      </c>
      <c r="AN25" s="96"/>
      <c r="AO25" s="72" t="s">
        <v>31</v>
      </c>
      <c r="AP25" s="72"/>
      <c r="AQ25" s="72"/>
      <c r="AR25" s="72"/>
      <c r="AS25" s="72"/>
      <c r="AT25" s="17">
        <f aca="true" ca="1" t="shared" si="20" ref="AT25:BA25">OFFSET(AT24,0,$V23)</f>
        <v>0</v>
      </c>
      <c r="AU25" s="33">
        <f ca="1" t="shared" si="20"/>
        <v>0</v>
      </c>
      <c r="AV25" s="33">
        <f ca="1" t="shared" si="20"/>
        <v>0</v>
      </c>
      <c r="AW25" s="33">
        <f ca="1" t="shared" si="20"/>
        <v>0</v>
      </c>
      <c r="AX25" s="33">
        <f ca="1" t="shared" si="20"/>
        <v>0</v>
      </c>
      <c r="AY25" s="33">
        <f ca="1" t="shared" si="20"/>
        <v>0</v>
      </c>
      <c r="AZ25" s="33">
        <f ca="1" t="shared" si="20"/>
        <v>0</v>
      </c>
      <c r="BA25" s="34">
        <f ca="1" t="shared" si="20"/>
        <v>0</v>
      </c>
    </row>
  </sheetData>
  <sheetProtection password="A753" sheet="1" objects="1" scenarios="1"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colBreaks count="2" manualBreakCount="2">
    <brk id="17" max="65535" man="1"/>
    <brk id="3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4"/>
  <sheetViews>
    <sheetView workbookViewId="0" topLeftCell="A1">
      <selection activeCell="A1" sqref="A1"/>
    </sheetView>
  </sheetViews>
  <sheetFormatPr defaultColWidth="9.140625" defaultRowHeight="12.75"/>
  <cols>
    <col min="1" max="10" width="8.421875" style="7" customWidth="1"/>
    <col min="11" max="16384" width="9.140625" style="7" customWidth="1"/>
  </cols>
  <sheetData>
    <row r="1" spans="1:2" ht="12.75">
      <c r="A1" s="54" t="s">
        <v>10</v>
      </c>
      <c r="B1" s="54"/>
    </row>
    <row r="2" spans="1:2" ht="13.5" thickBot="1">
      <c r="A2" s="6"/>
      <c r="B2" s="6"/>
    </row>
    <row r="3" spans="1:4" ht="13.5" thickBot="1">
      <c r="A3" s="6"/>
      <c r="B3" s="6"/>
      <c r="C3" s="12" t="s">
        <v>55</v>
      </c>
      <c r="D3" s="84"/>
    </row>
    <row r="4" spans="1:4" ht="13.5" thickBot="1">
      <c r="A4" s="57" t="s">
        <v>13</v>
      </c>
      <c r="B4" s="58"/>
      <c r="C4" s="17" t="s">
        <v>54</v>
      </c>
      <c r="D4" s="34" t="s">
        <v>19</v>
      </c>
    </row>
    <row r="5" spans="1:4" ht="12.75">
      <c r="A5" s="57" t="s">
        <v>14</v>
      </c>
      <c r="B5" s="59"/>
      <c r="C5" s="83">
        <v>0.5</v>
      </c>
      <c r="D5" s="82">
        <v>200</v>
      </c>
    </row>
    <row r="6" spans="1:4" ht="13.5" thickBot="1">
      <c r="A6" s="71" t="s">
        <v>15</v>
      </c>
      <c r="B6" s="73"/>
      <c r="C6" s="93">
        <v>1</v>
      </c>
      <c r="D6" s="91">
        <v>250</v>
      </c>
    </row>
    <row r="8" spans="1:10" ht="13.5" thickBot="1">
      <c r="A8" s="65" t="s">
        <v>16</v>
      </c>
      <c r="B8" s="65"/>
      <c r="C8" s="65"/>
      <c r="D8" s="90"/>
      <c r="E8" s="65"/>
      <c r="F8" s="90"/>
      <c r="G8" s="65"/>
      <c r="H8" s="90"/>
      <c r="I8" s="72"/>
      <c r="J8" s="90"/>
    </row>
    <row r="9" spans="1:10" ht="13.5" thickBot="1">
      <c r="A9" s="57" t="s">
        <v>11</v>
      </c>
      <c r="B9" s="59"/>
      <c r="C9" s="94">
        <v>1</v>
      </c>
      <c r="D9" s="40"/>
      <c r="E9" s="85">
        <v>2</v>
      </c>
      <c r="F9" s="40"/>
      <c r="G9" s="85">
        <v>3</v>
      </c>
      <c r="H9" s="86"/>
      <c r="I9" s="45">
        <v>4</v>
      </c>
      <c r="J9" s="46"/>
    </row>
    <row r="10" spans="1:10" ht="13.5" thickBot="1">
      <c r="A10" s="61" t="s">
        <v>12</v>
      </c>
      <c r="B10" s="63"/>
      <c r="C10" s="52">
        <v>200</v>
      </c>
      <c r="D10" s="87"/>
      <c r="E10" s="92">
        <v>300</v>
      </c>
      <c r="F10" s="87"/>
      <c r="G10" s="92">
        <v>100</v>
      </c>
      <c r="H10" s="88"/>
      <c r="I10" s="92">
        <v>150</v>
      </c>
      <c r="J10" s="87"/>
    </row>
    <row r="11" spans="1:10" ht="12.75">
      <c r="A11" s="64" t="s">
        <v>17</v>
      </c>
      <c r="B11" s="64"/>
      <c r="C11" s="12">
        <f>C$10*$C5</f>
        <v>100</v>
      </c>
      <c r="D11" s="14" t="str">
        <f>"( "&amp;VALUE(C11/$D5*100)&amp;"% )"</f>
        <v>( 50% )</v>
      </c>
      <c r="E11" s="12">
        <f>E$10*$C5</f>
        <v>150</v>
      </c>
      <c r="F11" s="14" t="str">
        <f>"( "&amp;VALUE(E11/$D5*100)&amp;"% )"</f>
        <v>( 75% )</v>
      </c>
      <c r="G11" s="12">
        <f>G$10*$C5</f>
        <v>50</v>
      </c>
      <c r="H11" s="13" t="str">
        <f>"( "&amp;VALUE(G11/$D5*100)&amp;"% )"</f>
        <v>( 25% )</v>
      </c>
      <c r="I11" s="9">
        <f>I$10*$C5</f>
        <v>75</v>
      </c>
      <c r="J11" s="69" t="str">
        <f>"( "&amp;VALUE(I11/$D5*100)&amp;"% )"</f>
        <v>( 37.5% )</v>
      </c>
    </row>
    <row r="12" spans="1:10" ht="13.5" thickBot="1">
      <c r="A12" s="89" t="s">
        <v>18</v>
      </c>
      <c r="B12" s="89"/>
      <c r="C12" s="17">
        <f>C$10*$C6</f>
        <v>200</v>
      </c>
      <c r="D12" s="34" t="str">
        <f>"( "&amp;VALUE(C12/$D6*100)&amp;"% )"</f>
        <v>( 80% )</v>
      </c>
      <c r="E12" s="17">
        <f>E$10*$C6</f>
        <v>300</v>
      </c>
      <c r="F12" s="34" t="str">
        <f>"( "&amp;VALUE(E12/$D6*100)&amp;"% )"</f>
        <v>( 120% )</v>
      </c>
      <c r="G12" s="17">
        <f>G$10*$C6</f>
        <v>100</v>
      </c>
      <c r="H12" s="33" t="str">
        <f>"( "&amp;VALUE(G12/$D6*100)&amp;"% )"</f>
        <v>( 40% )</v>
      </c>
      <c r="I12" s="17">
        <f>I$10*$C6</f>
        <v>150</v>
      </c>
      <c r="J12" s="34" t="str">
        <f>"( "&amp;VALUE(I12/$D6*100)&amp;"% )"</f>
        <v>( 60% )</v>
      </c>
    </row>
    <row r="13" spans="1:6" ht="12.75">
      <c r="A13" s="90"/>
      <c r="B13" s="90"/>
      <c r="C13" s="90"/>
      <c r="D13" s="90"/>
      <c r="E13" s="65"/>
      <c r="F13" s="65"/>
    </row>
    <row r="14" spans="1:6" ht="12.75">
      <c r="A14" s="90"/>
      <c r="B14" s="90"/>
      <c r="C14" s="90"/>
      <c r="D14" s="90"/>
      <c r="E14" s="65"/>
      <c r="F14" s="65"/>
    </row>
  </sheetData>
  <sheetProtection password="A753" sheet="1" objects="1" scenarios="1"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J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37" width="5.28125" style="0" customWidth="1"/>
    <col min="38" max="58" width="3.7109375" style="0" customWidth="1"/>
  </cols>
  <sheetData>
    <row r="1" ht="12.75">
      <c r="A1" s="35" t="s">
        <v>46</v>
      </c>
    </row>
    <row r="3" spans="1:33" ht="12.75">
      <c r="A3" s="55" t="s">
        <v>47</v>
      </c>
      <c r="B3" s="54" t="s">
        <v>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ht="13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 ht="13.5" thickBot="1">
      <c r="B5" s="7"/>
      <c r="C5" s="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3" t="s">
        <v>4</v>
      </c>
      <c r="AE5" s="52">
        <v>1</v>
      </c>
      <c r="AF5" s="8"/>
      <c r="AG5" s="8"/>
    </row>
    <row r="6" spans="2:33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8"/>
      <c r="AG6" s="8"/>
    </row>
    <row r="7" spans="2:33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8"/>
      <c r="AG7" s="8"/>
    </row>
    <row r="8" spans="2:33" ht="13.5" thickBot="1">
      <c r="B8" s="7"/>
      <c r="C8" s="8"/>
      <c r="D8" s="8"/>
      <c r="E8" s="8"/>
      <c r="F8" s="8"/>
      <c r="G8" s="8"/>
      <c r="H8" s="8"/>
      <c r="I8" s="8"/>
      <c r="J8" s="8"/>
      <c r="K8" s="8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2"/>
      <c r="AF8" s="13"/>
      <c r="AG8" s="13"/>
    </row>
    <row r="9" spans="2:33" ht="13.5" thickBot="1">
      <c r="B9" s="7"/>
      <c r="C9" s="8"/>
      <c r="D9" s="8"/>
      <c r="E9" s="8"/>
      <c r="F9" s="8"/>
      <c r="G9" s="8"/>
      <c r="H9" s="8"/>
      <c r="I9" s="8"/>
      <c r="J9" s="8"/>
      <c r="K9" s="53" t="s">
        <v>1</v>
      </c>
      <c r="L9" s="52">
        <v>2</v>
      </c>
      <c r="M9" s="8"/>
      <c r="N9" s="8"/>
      <c r="O9" s="8"/>
      <c r="P9" s="8"/>
      <c r="Q9" s="8"/>
      <c r="R9" s="8"/>
      <c r="S9" s="8"/>
      <c r="T9" s="8"/>
      <c r="U9" s="7"/>
      <c r="V9" s="8"/>
      <c r="W9" s="8"/>
      <c r="X9" s="8"/>
      <c r="Y9" s="8"/>
      <c r="Z9" s="8"/>
      <c r="AA9" s="8"/>
      <c r="AB9" s="8"/>
      <c r="AC9" s="8"/>
      <c r="AD9" s="53" t="s">
        <v>0</v>
      </c>
      <c r="AE9" s="52">
        <v>1</v>
      </c>
      <c r="AF9" s="8"/>
      <c r="AG9" s="8"/>
    </row>
    <row r="10" spans="2:33" ht="12.75">
      <c r="B10" s="7"/>
      <c r="C10" s="8"/>
      <c r="D10" s="8"/>
      <c r="E10" s="8"/>
      <c r="F10" s="8"/>
      <c r="G10" s="8"/>
      <c r="H10" s="8"/>
      <c r="I10" s="8"/>
      <c r="J10" s="8"/>
      <c r="K10" s="8"/>
      <c r="L10" s="9"/>
      <c r="M10" s="8"/>
      <c r="N10" s="8"/>
      <c r="O10" s="8"/>
      <c r="P10" s="8"/>
      <c r="Q10" s="8"/>
      <c r="R10" s="8"/>
      <c r="S10" s="8"/>
      <c r="T10" s="8"/>
      <c r="U10" s="7"/>
      <c r="V10" s="8"/>
      <c r="W10" s="8"/>
      <c r="X10" s="8"/>
      <c r="Y10" s="8"/>
      <c r="Z10" s="8"/>
      <c r="AA10" s="8"/>
      <c r="AB10" s="8"/>
      <c r="AC10" s="8"/>
      <c r="AD10" s="8"/>
      <c r="AE10" s="9"/>
      <c r="AF10" s="8"/>
      <c r="AG10" s="8"/>
    </row>
    <row r="11" spans="2:33" ht="13.5" thickBot="1">
      <c r="B11" s="7"/>
      <c r="C11" s="8"/>
      <c r="D11" s="8"/>
      <c r="E11" s="8"/>
      <c r="F11" s="8"/>
      <c r="G11" s="8"/>
      <c r="H11" s="8"/>
      <c r="I11" s="8"/>
      <c r="J11" s="8"/>
      <c r="K11" s="8"/>
      <c r="L11" s="9"/>
      <c r="M11" s="8"/>
      <c r="N11" s="8"/>
      <c r="O11" s="8"/>
      <c r="P11" s="8"/>
      <c r="Q11" s="8"/>
      <c r="R11" s="8"/>
      <c r="S11" s="8"/>
      <c r="T11" s="8"/>
      <c r="U11" s="7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8"/>
      <c r="AG11" s="8"/>
    </row>
    <row r="12" spans="2:33" ht="13.5" thickBot="1">
      <c r="B12" s="7"/>
      <c r="C12" s="8"/>
      <c r="D12" s="8"/>
      <c r="E12" s="12"/>
      <c r="F12" s="13"/>
      <c r="G12" s="13"/>
      <c r="H12" s="13"/>
      <c r="I12" s="13"/>
      <c r="J12" s="13"/>
      <c r="K12" s="13"/>
      <c r="L12" s="12"/>
      <c r="M12" s="13"/>
      <c r="N12" s="13"/>
      <c r="O12" s="13"/>
      <c r="P12" s="13"/>
      <c r="Q12" s="14"/>
      <c r="R12" s="8"/>
      <c r="S12" s="8"/>
      <c r="T12" s="8"/>
      <c r="U12" s="7"/>
      <c r="V12" s="8"/>
      <c r="W12" s="8"/>
      <c r="X12" s="12"/>
      <c r="Y12" s="13"/>
      <c r="Z12" s="13"/>
      <c r="AA12" s="13"/>
      <c r="AB12" s="13"/>
      <c r="AC12" s="13"/>
      <c r="AD12" s="13"/>
      <c r="AE12" s="12"/>
      <c r="AF12" s="13"/>
      <c r="AG12" s="13"/>
    </row>
    <row r="13" spans="2:33" ht="13.5" thickBot="1">
      <c r="B13" s="7"/>
      <c r="C13" s="8"/>
      <c r="D13" s="53" t="s">
        <v>3</v>
      </c>
      <c r="E13" s="52">
        <v>3</v>
      </c>
      <c r="F13" s="8"/>
      <c r="G13" s="8"/>
      <c r="H13" s="8"/>
      <c r="I13" s="8"/>
      <c r="J13" s="8"/>
      <c r="K13" s="53" t="s">
        <v>2</v>
      </c>
      <c r="L13" s="52">
        <v>1</v>
      </c>
      <c r="M13" s="8"/>
      <c r="N13" s="8"/>
      <c r="O13" s="8"/>
      <c r="P13" s="8"/>
      <c r="Q13" s="53"/>
      <c r="R13" s="52"/>
      <c r="S13" s="8"/>
      <c r="T13" s="8"/>
      <c r="U13" s="7"/>
      <c r="V13" s="8"/>
      <c r="W13" s="53" t="s">
        <v>2</v>
      </c>
      <c r="X13" s="52">
        <v>2</v>
      </c>
      <c r="Y13" s="8"/>
      <c r="Z13" s="8"/>
      <c r="AA13" s="8"/>
      <c r="AB13" s="8"/>
      <c r="AC13" s="8"/>
      <c r="AD13" s="53" t="s">
        <v>43</v>
      </c>
      <c r="AE13" s="52">
        <v>2</v>
      </c>
      <c r="AF13" s="8"/>
      <c r="AG13" s="8"/>
    </row>
    <row r="14" spans="2:33" ht="13.5" thickBot="1">
      <c r="B14" s="7"/>
      <c r="C14" s="8"/>
      <c r="D14" s="15"/>
      <c r="E14" s="16"/>
      <c r="F14" s="8"/>
      <c r="G14" s="8"/>
      <c r="H14" s="7"/>
      <c r="I14" s="8"/>
      <c r="J14" s="8"/>
      <c r="K14" s="8"/>
      <c r="L14" s="17"/>
      <c r="M14" s="8"/>
      <c r="N14" s="8"/>
      <c r="O14" s="8"/>
      <c r="P14" s="8"/>
      <c r="Q14" s="8"/>
      <c r="R14" s="9"/>
      <c r="S14" s="8"/>
      <c r="T14" s="8"/>
      <c r="U14" s="7"/>
      <c r="V14" s="8"/>
      <c r="W14" s="15"/>
      <c r="X14" s="16"/>
      <c r="Y14" s="8"/>
      <c r="Z14" s="8"/>
      <c r="AA14" s="7"/>
      <c r="AB14" s="8"/>
      <c r="AC14" s="8"/>
      <c r="AD14" s="8"/>
      <c r="AE14" s="17"/>
      <c r="AF14" s="8"/>
      <c r="AG14" s="8"/>
    </row>
    <row r="15" spans="2:33" ht="13.5" thickBot="1">
      <c r="B15" s="7"/>
      <c r="C15" s="8"/>
      <c r="D15" s="12"/>
      <c r="E15" s="7"/>
      <c r="F15" s="14"/>
      <c r="G15" s="8"/>
      <c r="H15" s="7"/>
      <c r="I15" s="8"/>
      <c r="J15" s="12"/>
      <c r="K15" s="13"/>
      <c r="L15" s="14"/>
      <c r="M15" s="8"/>
      <c r="N15" s="7"/>
      <c r="O15" s="8"/>
      <c r="P15" s="12"/>
      <c r="Q15" s="18"/>
      <c r="R15" s="14"/>
      <c r="S15" s="8"/>
      <c r="T15" s="7"/>
      <c r="U15" s="7"/>
      <c r="V15" s="8"/>
      <c r="W15" s="12"/>
      <c r="X15" s="7"/>
      <c r="Y15" s="14"/>
      <c r="Z15" s="8"/>
      <c r="AA15" s="7"/>
      <c r="AB15" s="8"/>
      <c r="AC15" s="12"/>
      <c r="AD15" s="13"/>
      <c r="AE15" s="14"/>
      <c r="AF15" s="8"/>
      <c r="AG15" s="7"/>
    </row>
    <row r="16" spans="2:33" ht="13.5" thickBot="1">
      <c r="B16" s="7"/>
      <c r="C16" s="53" t="s">
        <v>2</v>
      </c>
      <c r="D16" s="52">
        <v>4</v>
      </c>
      <c r="E16" s="7"/>
      <c r="F16" s="53"/>
      <c r="G16" s="52"/>
      <c r="H16" s="7"/>
      <c r="I16" s="53"/>
      <c r="J16" s="52"/>
      <c r="K16" s="8"/>
      <c r="L16" s="53"/>
      <c r="M16" s="52"/>
      <c r="N16" s="7"/>
      <c r="O16" s="53"/>
      <c r="P16" s="52"/>
      <c r="Q16" s="7"/>
      <c r="R16" s="53"/>
      <c r="S16" s="52"/>
      <c r="T16" s="7"/>
      <c r="U16" s="7"/>
      <c r="V16" s="53"/>
      <c r="W16" s="52"/>
      <c r="X16" s="7"/>
      <c r="Y16" s="53"/>
      <c r="Z16" s="52"/>
      <c r="AA16" s="7"/>
      <c r="AB16" s="53"/>
      <c r="AC16" s="52"/>
      <c r="AD16" s="8"/>
      <c r="AE16" s="53"/>
      <c r="AF16" s="52"/>
      <c r="AG16" s="7"/>
    </row>
    <row r="17" spans="2:33" ht="12.75">
      <c r="B17" s="7"/>
      <c r="C17" s="8"/>
      <c r="D17" s="7"/>
      <c r="E17" s="7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7"/>
      <c r="V17" s="8"/>
      <c r="W17" s="7"/>
      <c r="X17" s="7"/>
      <c r="Y17" s="19"/>
      <c r="Z17" s="19"/>
      <c r="AA17" s="19"/>
      <c r="AB17" s="19"/>
      <c r="AC17" s="19"/>
      <c r="AD17" s="19"/>
      <c r="AE17" s="19"/>
      <c r="AF17" s="19"/>
      <c r="AG17" s="19"/>
    </row>
    <row r="18" spans="2:33" ht="12.75">
      <c r="B18" s="7"/>
      <c r="C18" s="8"/>
      <c r="D18" s="7"/>
      <c r="E18" s="7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7"/>
      <c r="V18" s="8"/>
      <c r="W18" s="7"/>
      <c r="X18" s="7"/>
      <c r="Y18" s="19"/>
      <c r="Z18" s="19"/>
      <c r="AA18" s="19"/>
      <c r="AB18" s="19"/>
      <c r="AC18" s="19"/>
      <c r="AD18" s="19"/>
      <c r="AE18" s="19"/>
      <c r="AF18" s="19"/>
      <c r="AG18" s="19"/>
    </row>
    <row r="19" spans="2:33" ht="12.75">
      <c r="B19" s="6" t="s">
        <v>44</v>
      </c>
      <c r="C19" s="8"/>
      <c r="D19" s="7"/>
      <c r="E19" s="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7"/>
      <c r="V19" s="8"/>
      <c r="W19" s="7"/>
      <c r="X19" s="7"/>
      <c r="Y19" s="19"/>
      <c r="Z19" s="19"/>
      <c r="AA19" s="19"/>
      <c r="AB19" s="19"/>
      <c r="AC19" s="19"/>
      <c r="AD19" s="19"/>
      <c r="AE19" s="19"/>
      <c r="AF19" s="19"/>
      <c r="AG19" s="19"/>
    </row>
    <row r="20" spans="2:33" ht="13.5" thickBot="1">
      <c r="B20" s="7"/>
      <c r="C20" s="8"/>
      <c r="D20" s="7"/>
      <c r="E20" s="7"/>
      <c r="F20" s="19"/>
      <c r="G20" s="19"/>
      <c r="H20" s="19"/>
      <c r="I20" s="19"/>
      <c r="J20" s="19"/>
      <c r="K20" s="19"/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9"/>
    </row>
    <row r="21" spans="2:33" ht="13.5" thickBot="1">
      <c r="B21" s="7"/>
      <c r="C21" s="7"/>
      <c r="D21" s="20" t="s">
        <v>5</v>
      </c>
      <c r="E21" s="32" t="s">
        <v>4</v>
      </c>
      <c r="F21" s="39">
        <v>1</v>
      </c>
      <c r="G21" s="40"/>
      <c r="H21" s="7"/>
      <c r="I21" s="7"/>
      <c r="J21" s="20" t="s">
        <v>7</v>
      </c>
      <c r="K21" s="42" t="s">
        <v>3</v>
      </c>
      <c r="L21" s="51">
        <v>6</v>
      </c>
      <c r="M21" s="46"/>
      <c r="N21" s="7"/>
      <c r="O21" s="7"/>
      <c r="P21" s="20" t="s">
        <v>8</v>
      </c>
      <c r="Q21" s="42" t="s">
        <v>2</v>
      </c>
      <c r="R21" s="51">
        <v>24</v>
      </c>
      <c r="S21" s="46"/>
      <c r="T21" s="7"/>
      <c r="U21" s="42" t="s">
        <v>45</v>
      </c>
      <c r="V21" s="51" t="s">
        <v>45</v>
      </c>
      <c r="W21" s="46"/>
      <c r="X21" s="7"/>
      <c r="Y21" s="7"/>
      <c r="Z21" s="7"/>
      <c r="AA21" s="7"/>
      <c r="AB21" s="7"/>
      <c r="AC21" s="7"/>
      <c r="AD21" s="7"/>
      <c r="AE21" s="7"/>
      <c r="AF21" s="7"/>
      <c r="AG21" s="19"/>
    </row>
    <row r="22" spans="2:33" ht="13.5" thickBot="1">
      <c r="B22" s="7"/>
      <c r="C22" s="8"/>
      <c r="D22" s="7"/>
      <c r="E22" s="19"/>
      <c r="F22" s="36"/>
      <c r="G22" s="36"/>
      <c r="H22" s="7"/>
      <c r="I22" s="7"/>
      <c r="J22" s="7"/>
      <c r="K22" s="43" t="s">
        <v>2</v>
      </c>
      <c r="L22" s="41">
        <v>4</v>
      </c>
      <c r="M22" s="48"/>
      <c r="N22" s="7"/>
      <c r="O22" s="7"/>
      <c r="P22" s="7"/>
      <c r="Q22" s="43" t="s">
        <v>45</v>
      </c>
      <c r="R22" s="41" t="s">
        <v>45</v>
      </c>
      <c r="S22" s="48"/>
      <c r="T22" s="7"/>
      <c r="U22" s="43" t="s">
        <v>45</v>
      </c>
      <c r="V22" s="41" t="s">
        <v>45</v>
      </c>
      <c r="W22" s="48"/>
      <c r="X22" s="7"/>
      <c r="Y22" s="7"/>
      <c r="Z22" s="7"/>
      <c r="AA22" s="7"/>
      <c r="AB22" s="7"/>
      <c r="AC22" s="7"/>
      <c r="AD22" s="7"/>
      <c r="AE22" s="7"/>
      <c r="AF22" s="7"/>
      <c r="AG22" s="19"/>
    </row>
    <row r="23" spans="2:33" ht="12.75">
      <c r="B23" s="7"/>
      <c r="C23" s="8"/>
      <c r="D23" s="20" t="s">
        <v>6</v>
      </c>
      <c r="E23" s="42" t="s">
        <v>1</v>
      </c>
      <c r="F23" s="45">
        <v>2</v>
      </c>
      <c r="G23" s="46"/>
      <c r="H23" s="7"/>
      <c r="I23" s="7"/>
      <c r="J23" s="7"/>
      <c r="K23" s="43" t="s">
        <v>45</v>
      </c>
      <c r="L23" s="41" t="s">
        <v>45</v>
      </c>
      <c r="M23" s="48"/>
      <c r="N23" s="7"/>
      <c r="O23" s="7"/>
      <c r="P23" s="7"/>
      <c r="Q23" s="43" t="s">
        <v>45</v>
      </c>
      <c r="R23" s="41" t="s">
        <v>45</v>
      </c>
      <c r="S23" s="48"/>
      <c r="T23" s="7"/>
      <c r="U23" s="43" t="s">
        <v>45</v>
      </c>
      <c r="V23" s="41" t="s">
        <v>45</v>
      </c>
      <c r="W23" s="48"/>
      <c r="X23" s="7"/>
      <c r="Y23" s="19"/>
      <c r="Z23" s="19"/>
      <c r="AA23" s="19"/>
      <c r="AB23" s="19"/>
      <c r="AC23" s="19"/>
      <c r="AD23" s="19"/>
      <c r="AE23" s="19"/>
      <c r="AF23" s="19"/>
      <c r="AG23" s="19"/>
    </row>
    <row r="24" spans="2:33" ht="12.75">
      <c r="B24" s="7"/>
      <c r="C24" s="8"/>
      <c r="D24" s="8"/>
      <c r="E24" s="43" t="s">
        <v>0</v>
      </c>
      <c r="F24" s="47">
        <v>1</v>
      </c>
      <c r="G24" s="48"/>
      <c r="H24" s="7"/>
      <c r="I24" s="7"/>
      <c r="J24" s="7"/>
      <c r="K24" s="43" t="s">
        <v>45</v>
      </c>
      <c r="L24" s="41" t="s">
        <v>45</v>
      </c>
      <c r="M24" s="50"/>
      <c r="N24" s="7"/>
      <c r="O24" s="7"/>
      <c r="P24" s="7"/>
      <c r="Q24" s="43" t="s">
        <v>45</v>
      </c>
      <c r="R24" s="41" t="s">
        <v>45</v>
      </c>
      <c r="S24" s="48"/>
      <c r="T24" s="7"/>
      <c r="U24" s="43" t="s">
        <v>45</v>
      </c>
      <c r="V24" s="41" t="s">
        <v>45</v>
      </c>
      <c r="W24" s="48"/>
      <c r="X24" s="7"/>
      <c r="Y24" s="19"/>
      <c r="Z24" s="19"/>
      <c r="AA24" s="19"/>
      <c r="AB24" s="19"/>
      <c r="AC24" s="19"/>
      <c r="AD24" s="19"/>
      <c r="AE24" s="19"/>
      <c r="AF24" s="19"/>
      <c r="AG24" s="19"/>
    </row>
    <row r="25" spans="2:33" ht="13.5" thickBot="1">
      <c r="B25" s="7"/>
      <c r="C25" s="7"/>
      <c r="D25" s="7"/>
      <c r="E25" s="44" t="s">
        <v>45</v>
      </c>
      <c r="F25" s="37" t="s">
        <v>45</v>
      </c>
      <c r="G25" s="49"/>
      <c r="H25" s="7"/>
      <c r="I25" s="7"/>
      <c r="J25" s="7"/>
      <c r="K25" s="43" t="s">
        <v>43</v>
      </c>
      <c r="L25" s="41">
        <v>2</v>
      </c>
      <c r="M25" s="48"/>
      <c r="N25" s="7"/>
      <c r="O25" s="8"/>
      <c r="P25" s="6"/>
      <c r="Q25" s="43" t="s">
        <v>45</v>
      </c>
      <c r="R25" s="41" t="s">
        <v>45</v>
      </c>
      <c r="S25" s="48"/>
      <c r="T25" s="7"/>
      <c r="U25" s="43" t="s">
        <v>45</v>
      </c>
      <c r="V25" s="41" t="s">
        <v>45</v>
      </c>
      <c r="W25" s="48"/>
      <c r="X25" s="7"/>
      <c r="Y25" s="19"/>
      <c r="Z25" s="19"/>
      <c r="AA25" s="19"/>
      <c r="AB25" s="19"/>
      <c r="AC25" s="19"/>
      <c r="AD25" s="19"/>
      <c r="AE25" s="19"/>
      <c r="AF25" s="19"/>
      <c r="AG25" s="19"/>
    </row>
    <row r="28" spans="1:36" ht="12.75">
      <c r="A28" s="55" t="s">
        <v>49</v>
      </c>
      <c r="B28" s="54" t="s">
        <v>48</v>
      </c>
      <c r="C28" s="54"/>
      <c r="D28" s="54"/>
      <c r="E28" s="5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2:36" ht="13.5" thickBot="1">
      <c r="B29" s="54"/>
      <c r="C29" s="54"/>
      <c r="D29" s="54"/>
      <c r="E29" s="5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2:36" ht="13.5" thickBot="1">
      <c r="B30" s="56" t="s">
        <v>20</v>
      </c>
      <c r="C30" s="56"/>
      <c r="D30" s="56"/>
      <c r="E30" s="6"/>
      <c r="F30" s="57" t="s">
        <v>21</v>
      </c>
      <c r="G30" s="58"/>
      <c r="H30" s="58"/>
      <c r="I30" s="58"/>
      <c r="J30" s="59"/>
      <c r="K30" s="13">
        <v>1</v>
      </c>
      <c r="L30" s="13">
        <v>2</v>
      </c>
      <c r="M30" s="13">
        <v>3</v>
      </c>
      <c r="N30" s="13">
        <v>4</v>
      </c>
      <c r="O30" s="13">
        <v>5</v>
      </c>
      <c r="P30" s="13">
        <v>6</v>
      </c>
      <c r="Q30" s="13">
        <v>7</v>
      </c>
      <c r="R30" s="14">
        <v>8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2:36" ht="13.5" thickBot="1">
      <c r="B31" s="60"/>
      <c r="C31" s="60"/>
      <c r="D31" s="60"/>
      <c r="E31" s="20"/>
      <c r="F31" s="61" t="s">
        <v>12</v>
      </c>
      <c r="G31" s="62"/>
      <c r="H31" s="62"/>
      <c r="I31" s="62"/>
      <c r="J31" s="62"/>
      <c r="K31" s="53"/>
      <c r="L31" s="75"/>
      <c r="M31" s="75"/>
      <c r="N31" s="75">
        <v>100</v>
      </c>
      <c r="O31" s="75"/>
      <c r="P31" s="75"/>
      <c r="Q31" s="75"/>
      <c r="R31" s="52">
        <v>150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2:36" ht="13.5" thickBot="1">
      <c r="B32" s="6"/>
      <c r="C32" s="6"/>
      <c r="D32" s="6"/>
      <c r="E32" s="6"/>
      <c r="F32" s="6"/>
      <c r="G32" s="6"/>
      <c r="H32" s="6"/>
      <c r="I32" s="6"/>
      <c r="J32" s="6"/>
      <c r="K32" s="8"/>
      <c r="L32" s="8"/>
      <c r="M32" s="8"/>
      <c r="N32" s="8"/>
      <c r="O32" s="8"/>
      <c r="P32" s="8"/>
      <c r="Q32" s="8"/>
      <c r="R32" s="8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2:36" ht="13.5" thickBot="1">
      <c r="B33" s="76" t="s">
        <v>22</v>
      </c>
      <c r="C33" s="77"/>
      <c r="D33" s="77"/>
      <c r="E33" s="78"/>
      <c r="F33" s="58" t="s">
        <v>23</v>
      </c>
      <c r="G33" s="58"/>
      <c r="H33" s="58"/>
      <c r="I33" s="58"/>
      <c r="J33" s="58"/>
      <c r="K33" s="12">
        <v>0</v>
      </c>
      <c r="L33" s="13">
        <v>0</v>
      </c>
      <c r="M33" s="13">
        <v>0</v>
      </c>
      <c r="N33" s="13">
        <v>100</v>
      </c>
      <c r="O33" s="13">
        <v>0</v>
      </c>
      <c r="P33" s="13">
        <v>0</v>
      </c>
      <c r="Q33" s="13">
        <v>0</v>
      </c>
      <c r="R33" s="14">
        <v>150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2:36" ht="13.5" thickBot="1">
      <c r="B34" s="64"/>
      <c r="C34" s="65"/>
      <c r="D34" s="65"/>
      <c r="E34" s="66"/>
      <c r="F34" s="65" t="s">
        <v>24</v>
      </c>
      <c r="G34" s="65"/>
      <c r="H34" s="65"/>
      <c r="I34" s="65"/>
      <c r="J34" s="65"/>
      <c r="K34" s="53"/>
      <c r="L34" s="75"/>
      <c r="M34" s="75"/>
      <c r="N34" s="75"/>
      <c r="O34" s="75"/>
      <c r="P34" s="75"/>
      <c r="Q34" s="75"/>
      <c r="R34" s="52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2:36" ht="12.75">
      <c r="B35" s="64"/>
      <c r="C35" s="67"/>
      <c r="D35" s="68" t="s">
        <v>25</v>
      </c>
      <c r="E35" s="79">
        <v>1</v>
      </c>
      <c r="F35" s="65" t="s">
        <v>26</v>
      </c>
      <c r="G35" s="65"/>
      <c r="H35" s="65"/>
      <c r="I35" s="65"/>
      <c r="J35" s="65"/>
      <c r="K35" s="9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69">
        <v>0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2:36" ht="12.75">
      <c r="B36" s="64"/>
      <c r="C36" s="67"/>
      <c r="D36" s="67" t="s">
        <v>27</v>
      </c>
      <c r="E36" s="80">
        <v>1</v>
      </c>
      <c r="F36" s="65" t="s">
        <v>28</v>
      </c>
      <c r="G36" s="65"/>
      <c r="H36" s="65"/>
      <c r="I36" s="65"/>
      <c r="J36" s="65"/>
      <c r="K36" s="9">
        <v>0</v>
      </c>
      <c r="L36" s="10">
        <v>0</v>
      </c>
      <c r="M36" s="10">
        <v>0</v>
      </c>
      <c r="N36" s="10">
        <v>100</v>
      </c>
      <c r="O36" s="10">
        <v>0</v>
      </c>
      <c r="P36" s="10">
        <v>0</v>
      </c>
      <c r="Q36" s="10">
        <v>0</v>
      </c>
      <c r="R36" s="69">
        <v>150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2:36" ht="13.5" thickBot="1">
      <c r="B37" s="64"/>
      <c r="C37" s="67"/>
      <c r="D37" s="67" t="s">
        <v>29</v>
      </c>
      <c r="E37" s="81">
        <v>1</v>
      </c>
      <c r="F37" s="65" t="s">
        <v>30</v>
      </c>
      <c r="G37" s="65"/>
      <c r="H37" s="65"/>
      <c r="I37" s="65"/>
      <c r="J37" s="65"/>
      <c r="K37" s="70">
        <v>0</v>
      </c>
      <c r="L37" s="10">
        <v>0</v>
      </c>
      <c r="M37" s="10">
        <v>0</v>
      </c>
      <c r="N37" s="10">
        <v>100</v>
      </c>
      <c r="O37" s="10">
        <v>0</v>
      </c>
      <c r="P37" s="10">
        <v>0</v>
      </c>
      <c r="Q37" s="10">
        <v>0</v>
      </c>
      <c r="R37" s="69">
        <v>150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2:36" ht="13.5" thickBot="1">
      <c r="B38" s="71"/>
      <c r="C38" s="72"/>
      <c r="D38" s="72"/>
      <c r="E38" s="73"/>
      <c r="F38" s="72" t="s">
        <v>31</v>
      </c>
      <c r="G38" s="72"/>
      <c r="H38" s="72"/>
      <c r="I38" s="72"/>
      <c r="J38" s="72"/>
      <c r="K38" s="17">
        <v>0</v>
      </c>
      <c r="L38" s="33">
        <v>0</v>
      </c>
      <c r="M38" s="33">
        <v>100</v>
      </c>
      <c r="N38" s="33">
        <v>0</v>
      </c>
      <c r="O38" s="33">
        <v>0</v>
      </c>
      <c r="P38" s="33">
        <v>0</v>
      </c>
      <c r="Q38" s="33">
        <v>150</v>
      </c>
      <c r="R38" s="34">
        <v>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2:36" ht="13.5" thickBot="1">
      <c r="B39" s="6"/>
      <c r="C39" s="65"/>
      <c r="D39" s="65"/>
      <c r="E39" s="6"/>
      <c r="F39" s="6"/>
      <c r="G39" s="6"/>
      <c r="H39" s="6"/>
      <c r="I39" s="6"/>
      <c r="J39" s="6"/>
      <c r="K39" s="8"/>
      <c r="L39" s="8"/>
      <c r="M39" s="8"/>
      <c r="N39" s="8"/>
      <c r="O39" s="8"/>
      <c r="P39" s="8"/>
      <c r="Q39" s="8"/>
      <c r="R39" s="8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2:36" ht="13.5" thickBot="1">
      <c r="B40" s="76" t="s">
        <v>32</v>
      </c>
      <c r="C40" s="77"/>
      <c r="D40" s="77"/>
      <c r="E40" s="78"/>
      <c r="F40" s="58" t="s">
        <v>23</v>
      </c>
      <c r="G40" s="58"/>
      <c r="H40" s="58"/>
      <c r="I40" s="58"/>
      <c r="J40" s="58"/>
      <c r="K40" s="12">
        <v>0</v>
      </c>
      <c r="L40" s="13">
        <v>0</v>
      </c>
      <c r="M40" s="13">
        <v>200</v>
      </c>
      <c r="N40" s="13">
        <v>0</v>
      </c>
      <c r="O40" s="13">
        <v>0</v>
      </c>
      <c r="P40" s="13">
        <v>0</v>
      </c>
      <c r="Q40" s="13">
        <v>300</v>
      </c>
      <c r="R40" s="14">
        <v>0</v>
      </c>
      <c r="S40" s="6"/>
      <c r="T40" s="76" t="s">
        <v>33</v>
      </c>
      <c r="U40" s="77"/>
      <c r="V40" s="77"/>
      <c r="W40" s="78"/>
      <c r="X40" s="58" t="s">
        <v>23</v>
      </c>
      <c r="Y40" s="58"/>
      <c r="Z40" s="58"/>
      <c r="AA40" s="58"/>
      <c r="AB40" s="58"/>
      <c r="AC40" s="12">
        <v>0</v>
      </c>
      <c r="AD40" s="13">
        <v>0</v>
      </c>
      <c r="AE40" s="13">
        <v>400</v>
      </c>
      <c r="AF40" s="13">
        <v>0</v>
      </c>
      <c r="AG40" s="13">
        <v>0</v>
      </c>
      <c r="AH40" s="13">
        <v>0</v>
      </c>
      <c r="AI40" s="13">
        <v>600</v>
      </c>
      <c r="AJ40" s="14">
        <v>0</v>
      </c>
    </row>
    <row r="41" spans="2:36" ht="13.5" thickBot="1">
      <c r="B41" s="64"/>
      <c r="C41" s="65"/>
      <c r="D41" s="65"/>
      <c r="E41" s="66"/>
      <c r="F41" s="65" t="s">
        <v>24</v>
      </c>
      <c r="G41" s="65"/>
      <c r="H41" s="65"/>
      <c r="I41" s="65"/>
      <c r="J41" s="65"/>
      <c r="K41" s="53"/>
      <c r="L41" s="75"/>
      <c r="M41" s="75"/>
      <c r="N41" s="75"/>
      <c r="O41" s="75"/>
      <c r="P41" s="75"/>
      <c r="Q41" s="75"/>
      <c r="R41" s="52"/>
      <c r="S41" s="6"/>
      <c r="T41" s="64"/>
      <c r="U41" s="65"/>
      <c r="V41" s="65"/>
      <c r="W41" s="66"/>
      <c r="X41" s="65" t="s">
        <v>24</v>
      </c>
      <c r="Y41" s="65"/>
      <c r="Z41" s="65"/>
      <c r="AA41" s="65"/>
      <c r="AB41" s="65"/>
      <c r="AC41" s="53">
        <v>70</v>
      </c>
      <c r="AD41" s="75"/>
      <c r="AE41" s="75"/>
      <c r="AF41" s="75"/>
      <c r="AG41" s="75"/>
      <c r="AH41" s="75"/>
      <c r="AI41" s="75"/>
      <c r="AJ41" s="52"/>
    </row>
    <row r="42" spans="2:36" ht="12.75">
      <c r="B42" s="64"/>
      <c r="C42" s="67"/>
      <c r="D42" s="67" t="s">
        <v>25</v>
      </c>
      <c r="E42" s="79">
        <v>2</v>
      </c>
      <c r="F42" s="65" t="s">
        <v>26</v>
      </c>
      <c r="G42" s="65"/>
      <c r="H42" s="65"/>
      <c r="I42" s="65"/>
      <c r="J42" s="65"/>
      <c r="K42" s="9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69">
        <v>0</v>
      </c>
      <c r="S42" s="6"/>
      <c r="T42" s="64"/>
      <c r="U42" s="67"/>
      <c r="V42" s="67" t="s">
        <v>25</v>
      </c>
      <c r="W42" s="79">
        <v>4</v>
      </c>
      <c r="X42" s="65" t="s">
        <v>26</v>
      </c>
      <c r="Y42" s="65"/>
      <c r="Z42" s="65"/>
      <c r="AA42" s="65"/>
      <c r="AB42" s="65"/>
      <c r="AC42" s="9">
        <v>70</v>
      </c>
      <c r="AD42" s="10">
        <v>70</v>
      </c>
      <c r="AE42" s="10">
        <v>70</v>
      </c>
      <c r="AF42" s="10">
        <v>0</v>
      </c>
      <c r="AG42" s="10">
        <v>0</v>
      </c>
      <c r="AH42" s="10">
        <v>0</v>
      </c>
      <c r="AI42" s="10">
        <v>0</v>
      </c>
      <c r="AJ42" s="69">
        <v>0</v>
      </c>
    </row>
    <row r="43" spans="2:36" ht="12.75">
      <c r="B43" s="64"/>
      <c r="C43" s="67"/>
      <c r="D43" s="67" t="s">
        <v>27</v>
      </c>
      <c r="E43" s="80">
        <v>2</v>
      </c>
      <c r="F43" s="65" t="s">
        <v>28</v>
      </c>
      <c r="G43" s="65"/>
      <c r="H43" s="65"/>
      <c r="I43" s="65"/>
      <c r="J43" s="65"/>
      <c r="K43" s="9">
        <v>0</v>
      </c>
      <c r="L43" s="10">
        <v>0</v>
      </c>
      <c r="M43" s="10">
        <v>200</v>
      </c>
      <c r="N43" s="10">
        <v>0</v>
      </c>
      <c r="O43" s="10">
        <v>0</v>
      </c>
      <c r="P43" s="10">
        <v>0</v>
      </c>
      <c r="Q43" s="10">
        <v>300</v>
      </c>
      <c r="R43" s="69">
        <v>0</v>
      </c>
      <c r="S43" s="6"/>
      <c r="T43" s="64"/>
      <c r="U43" s="67"/>
      <c r="V43" s="67" t="s">
        <v>27</v>
      </c>
      <c r="W43" s="80">
        <v>1</v>
      </c>
      <c r="X43" s="65" t="s">
        <v>28</v>
      </c>
      <c r="Y43" s="65"/>
      <c r="Z43" s="65"/>
      <c r="AA43" s="65"/>
      <c r="AB43" s="65"/>
      <c r="AC43" s="9">
        <v>0</v>
      </c>
      <c r="AD43" s="10">
        <v>0</v>
      </c>
      <c r="AE43" s="10">
        <v>330</v>
      </c>
      <c r="AF43" s="10">
        <v>0</v>
      </c>
      <c r="AG43" s="10">
        <v>0</v>
      </c>
      <c r="AH43" s="10">
        <v>0</v>
      </c>
      <c r="AI43" s="10">
        <v>600</v>
      </c>
      <c r="AJ43" s="69">
        <v>0</v>
      </c>
    </row>
    <row r="44" spans="2:36" ht="13.5" thickBot="1">
      <c r="B44" s="64"/>
      <c r="C44" s="67"/>
      <c r="D44" s="67" t="s">
        <v>29</v>
      </c>
      <c r="E44" s="81">
        <v>1</v>
      </c>
      <c r="F44" s="65" t="s">
        <v>30</v>
      </c>
      <c r="G44" s="65"/>
      <c r="H44" s="65"/>
      <c r="I44" s="65"/>
      <c r="J44" s="65"/>
      <c r="K44" s="70">
        <v>0</v>
      </c>
      <c r="L44" s="10">
        <v>0</v>
      </c>
      <c r="M44" s="10">
        <v>200</v>
      </c>
      <c r="N44" s="10">
        <v>0</v>
      </c>
      <c r="O44" s="10">
        <v>0</v>
      </c>
      <c r="P44" s="10">
        <v>0</v>
      </c>
      <c r="Q44" s="10">
        <v>300</v>
      </c>
      <c r="R44" s="69">
        <v>0</v>
      </c>
      <c r="S44" s="6"/>
      <c r="T44" s="64"/>
      <c r="U44" s="67"/>
      <c r="V44" s="67" t="s">
        <v>29</v>
      </c>
      <c r="W44" s="81">
        <v>1</v>
      </c>
      <c r="X44" s="65" t="s">
        <v>30</v>
      </c>
      <c r="Y44" s="65"/>
      <c r="Z44" s="65"/>
      <c r="AA44" s="65"/>
      <c r="AB44" s="65"/>
      <c r="AC44" s="70">
        <v>0</v>
      </c>
      <c r="AD44" s="10">
        <v>0</v>
      </c>
      <c r="AE44" s="10">
        <v>330</v>
      </c>
      <c r="AF44" s="10">
        <v>0</v>
      </c>
      <c r="AG44" s="10">
        <v>0</v>
      </c>
      <c r="AH44" s="10">
        <v>0</v>
      </c>
      <c r="AI44" s="10">
        <v>600</v>
      </c>
      <c r="AJ44" s="69">
        <v>0</v>
      </c>
    </row>
    <row r="45" spans="2:36" ht="13.5" thickBot="1">
      <c r="B45" s="71"/>
      <c r="C45" s="72"/>
      <c r="D45" s="72"/>
      <c r="E45" s="73"/>
      <c r="F45" s="72" t="s">
        <v>31</v>
      </c>
      <c r="G45" s="72"/>
      <c r="H45" s="72"/>
      <c r="I45" s="72"/>
      <c r="J45" s="72"/>
      <c r="K45" s="17">
        <v>200</v>
      </c>
      <c r="L45" s="33">
        <v>0</v>
      </c>
      <c r="M45" s="33">
        <v>0</v>
      </c>
      <c r="N45" s="33">
        <v>0</v>
      </c>
      <c r="O45" s="33">
        <v>300</v>
      </c>
      <c r="P45" s="33">
        <v>0</v>
      </c>
      <c r="Q45" s="33">
        <v>0</v>
      </c>
      <c r="R45" s="34">
        <v>0</v>
      </c>
      <c r="S45" s="6"/>
      <c r="T45" s="71"/>
      <c r="U45" s="72"/>
      <c r="V45" s="72"/>
      <c r="W45" s="73"/>
      <c r="X45" s="72" t="s">
        <v>31</v>
      </c>
      <c r="Y45" s="72"/>
      <c r="Z45" s="72"/>
      <c r="AA45" s="72"/>
      <c r="AB45" s="72"/>
      <c r="AC45" s="17">
        <v>0</v>
      </c>
      <c r="AD45" s="33">
        <v>330</v>
      </c>
      <c r="AE45" s="33">
        <v>0</v>
      </c>
      <c r="AF45" s="33">
        <v>0</v>
      </c>
      <c r="AG45" s="33">
        <v>0</v>
      </c>
      <c r="AH45" s="33">
        <v>600</v>
      </c>
      <c r="AI45" s="33">
        <v>0</v>
      </c>
      <c r="AJ45" s="34">
        <v>0</v>
      </c>
    </row>
    <row r="46" spans="2:20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74"/>
      <c r="N46" s="10"/>
      <c r="O46" s="10"/>
      <c r="P46" s="10"/>
      <c r="Q46" s="10"/>
      <c r="R46" s="10"/>
      <c r="S46" s="10"/>
      <c r="T46" s="10"/>
    </row>
    <row r="47" spans="2:36" ht="12.75">
      <c r="B47" s="54" t="s">
        <v>48</v>
      </c>
      <c r="C47" s="54"/>
      <c r="D47" s="54"/>
      <c r="E47" s="5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36" ht="13.5" thickBot="1">
      <c r="B48" s="54"/>
      <c r="C48" s="54"/>
      <c r="D48" s="54"/>
      <c r="E48" s="5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ht="13.5" thickBot="1">
      <c r="B49" s="56" t="s">
        <v>20</v>
      </c>
      <c r="C49" s="56"/>
      <c r="D49" s="56"/>
      <c r="E49" s="6"/>
      <c r="F49" s="57" t="s">
        <v>21</v>
      </c>
      <c r="G49" s="58"/>
      <c r="H49" s="58"/>
      <c r="I49" s="58"/>
      <c r="J49" s="59"/>
      <c r="K49" s="13">
        <v>1</v>
      </c>
      <c r="L49" s="13">
        <v>2</v>
      </c>
      <c r="M49" s="13">
        <v>3</v>
      </c>
      <c r="N49" s="13">
        <v>4</v>
      </c>
      <c r="O49" s="13">
        <v>5</v>
      </c>
      <c r="P49" s="13">
        <v>6</v>
      </c>
      <c r="Q49" s="13">
        <v>7</v>
      </c>
      <c r="R49" s="14">
        <v>8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2:36" ht="13.5" thickBot="1">
      <c r="B50" s="60"/>
      <c r="C50" s="60"/>
      <c r="D50" s="60"/>
      <c r="E50" s="20"/>
      <c r="F50" s="61" t="s">
        <v>12</v>
      </c>
      <c r="G50" s="62"/>
      <c r="H50" s="62"/>
      <c r="I50" s="62"/>
      <c r="J50" s="62"/>
      <c r="K50" s="53"/>
      <c r="L50" s="75"/>
      <c r="M50" s="75"/>
      <c r="N50" s="75">
        <v>100</v>
      </c>
      <c r="O50" s="75"/>
      <c r="P50" s="75"/>
      <c r="Q50" s="75"/>
      <c r="R50" s="52">
        <v>150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ht="13.5" thickBot="1">
      <c r="B51" s="6"/>
      <c r="C51" s="6"/>
      <c r="D51" s="6"/>
      <c r="E51" s="6"/>
      <c r="F51" s="6"/>
      <c r="G51" s="6"/>
      <c r="H51" s="6"/>
      <c r="I51" s="6"/>
      <c r="J51" s="6"/>
      <c r="K51" s="8"/>
      <c r="L51" s="8"/>
      <c r="M51" s="8"/>
      <c r="N51" s="8"/>
      <c r="O51" s="8"/>
      <c r="P51" s="8"/>
      <c r="Q51" s="8"/>
      <c r="R51" s="8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2:36" ht="13.5" thickBot="1">
      <c r="B52" s="76" t="s">
        <v>22</v>
      </c>
      <c r="C52" s="77"/>
      <c r="D52" s="77"/>
      <c r="E52" s="78"/>
      <c r="F52" s="58" t="s">
        <v>23</v>
      </c>
      <c r="G52" s="58"/>
      <c r="H52" s="58"/>
      <c r="I52" s="58"/>
      <c r="J52" s="58"/>
      <c r="K52" s="12">
        <v>0</v>
      </c>
      <c r="L52" s="13">
        <v>0</v>
      </c>
      <c r="M52" s="13">
        <v>0</v>
      </c>
      <c r="N52" s="13">
        <v>100</v>
      </c>
      <c r="O52" s="13">
        <v>0</v>
      </c>
      <c r="P52" s="13">
        <v>0</v>
      </c>
      <c r="Q52" s="13">
        <v>0</v>
      </c>
      <c r="R52" s="14">
        <v>150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2:36" ht="13.5" thickBot="1">
      <c r="B53" s="64"/>
      <c r="C53" s="65"/>
      <c r="D53" s="65"/>
      <c r="E53" s="66"/>
      <c r="F53" s="65" t="s">
        <v>24</v>
      </c>
      <c r="G53" s="65"/>
      <c r="H53" s="65"/>
      <c r="I53" s="65"/>
      <c r="J53" s="65"/>
      <c r="K53" s="53"/>
      <c r="L53" s="75"/>
      <c r="M53" s="75"/>
      <c r="N53" s="75"/>
      <c r="O53" s="75"/>
      <c r="P53" s="75"/>
      <c r="Q53" s="75"/>
      <c r="R53" s="52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2:36" ht="12.75">
      <c r="B54" s="64"/>
      <c r="C54" s="67"/>
      <c r="D54" s="68" t="s">
        <v>25</v>
      </c>
      <c r="E54" s="79">
        <v>1</v>
      </c>
      <c r="F54" s="65" t="s">
        <v>26</v>
      </c>
      <c r="G54" s="65"/>
      <c r="H54" s="65"/>
      <c r="I54" s="65"/>
      <c r="J54" s="65"/>
      <c r="K54" s="9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69">
        <v>0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2:36" ht="12.75">
      <c r="B55" s="64"/>
      <c r="C55" s="67"/>
      <c r="D55" s="67" t="s">
        <v>27</v>
      </c>
      <c r="E55" s="80">
        <v>1</v>
      </c>
      <c r="F55" s="65" t="s">
        <v>28</v>
      </c>
      <c r="G55" s="65"/>
      <c r="H55" s="65"/>
      <c r="I55" s="65"/>
      <c r="J55" s="65"/>
      <c r="K55" s="9">
        <v>0</v>
      </c>
      <c r="L55" s="10">
        <v>0</v>
      </c>
      <c r="M55" s="10">
        <v>0</v>
      </c>
      <c r="N55" s="10">
        <v>100</v>
      </c>
      <c r="O55" s="10">
        <v>0</v>
      </c>
      <c r="P55" s="10">
        <v>0</v>
      </c>
      <c r="Q55" s="10">
        <v>0</v>
      </c>
      <c r="R55" s="69">
        <v>150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2:36" ht="13.5" thickBot="1">
      <c r="B56" s="64"/>
      <c r="C56" s="67"/>
      <c r="D56" s="67" t="s">
        <v>29</v>
      </c>
      <c r="E56" s="81">
        <v>1</v>
      </c>
      <c r="F56" s="65" t="s">
        <v>30</v>
      </c>
      <c r="G56" s="65"/>
      <c r="H56" s="65"/>
      <c r="I56" s="65"/>
      <c r="J56" s="65"/>
      <c r="K56" s="70">
        <v>0</v>
      </c>
      <c r="L56" s="10">
        <v>0</v>
      </c>
      <c r="M56" s="10">
        <v>0</v>
      </c>
      <c r="N56" s="10">
        <v>100</v>
      </c>
      <c r="O56" s="10">
        <v>0</v>
      </c>
      <c r="P56" s="10">
        <v>0</v>
      </c>
      <c r="Q56" s="10">
        <v>0</v>
      </c>
      <c r="R56" s="69">
        <v>150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2:36" ht="13.5" thickBot="1">
      <c r="B57" s="71"/>
      <c r="C57" s="72"/>
      <c r="D57" s="72"/>
      <c r="E57" s="73"/>
      <c r="F57" s="72" t="s">
        <v>31</v>
      </c>
      <c r="G57" s="72"/>
      <c r="H57" s="72"/>
      <c r="I57" s="72"/>
      <c r="J57" s="72"/>
      <c r="K57" s="17">
        <v>0</v>
      </c>
      <c r="L57" s="33">
        <v>0</v>
      </c>
      <c r="M57" s="33">
        <v>100</v>
      </c>
      <c r="N57" s="33">
        <v>0</v>
      </c>
      <c r="O57" s="33">
        <v>0</v>
      </c>
      <c r="P57" s="33">
        <v>0</v>
      </c>
      <c r="Q57" s="33">
        <v>150</v>
      </c>
      <c r="R57" s="34">
        <v>0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2:36" ht="13.5" thickBot="1">
      <c r="B58" s="6"/>
      <c r="C58" s="65"/>
      <c r="D58" s="65"/>
      <c r="E58" s="6"/>
      <c r="F58" s="6"/>
      <c r="G58" s="6"/>
      <c r="H58" s="6"/>
      <c r="I58" s="6"/>
      <c r="J58" s="6"/>
      <c r="K58" s="8"/>
      <c r="L58" s="8"/>
      <c r="M58" s="8"/>
      <c r="N58" s="8"/>
      <c r="O58" s="8"/>
      <c r="P58" s="8"/>
      <c r="Q58" s="8"/>
      <c r="R58" s="8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2:36" ht="13.5" thickBot="1">
      <c r="B59" s="76" t="s">
        <v>32</v>
      </c>
      <c r="C59" s="77"/>
      <c r="D59" s="77"/>
      <c r="E59" s="78"/>
      <c r="F59" s="58" t="s">
        <v>23</v>
      </c>
      <c r="G59" s="58"/>
      <c r="H59" s="58"/>
      <c r="I59" s="58"/>
      <c r="J59" s="58"/>
      <c r="K59" s="12">
        <v>0</v>
      </c>
      <c r="L59" s="13">
        <v>0</v>
      </c>
      <c r="M59" s="13">
        <v>200</v>
      </c>
      <c r="N59" s="13">
        <v>0</v>
      </c>
      <c r="O59" s="13">
        <v>0</v>
      </c>
      <c r="P59" s="13">
        <v>0</v>
      </c>
      <c r="Q59" s="13">
        <v>300</v>
      </c>
      <c r="R59" s="14">
        <v>0</v>
      </c>
      <c r="S59" s="6"/>
      <c r="T59" s="76" t="s">
        <v>33</v>
      </c>
      <c r="U59" s="77"/>
      <c r="V59" s="77"/>
      <c r="W59" s="78"/>
      <c r="X59" s="58" t="s">
        <v>23</v>
      </c>
      <c r="Y59" s="58"/>
      <c r="Z59" s="58"/>
      <c r="AA59" s="58"/>
      <c r="AB59" s="58"/>
      <c r="AC59" s="12">
        <v>0</v>
      </c>
      <c r="AD59" s="13">
        <v>0</v>
      </c>
      <c r="AE59" s="13">
        <v>400</v>
      </c>
      <c r="AF59" s="13">
        <v>0</v>
      </c>
      <c r="AG59" s="13">
        <v>0</v>
      </c>
      <c r="AH59" s="13">
        <v>0</v>
      </c>
      <c r="AI59" s="13">
        <v>600</v>
      </c>
      <c r="AJ59" s="14">
        <v>0</v>
      </c>
    </row>
    <row r="60" spans="2:36" ht="13.5" thickBot="1">
      <c r="B60" s="64"/>
      <c r="C60" s="65"/>
      <c r="D60" s="65"/>
      <c r="E60" s="66"/>
      <c r="F60" s="65" t="s">
        <v>24</v>
      </c>
      <c r="G60" s="65"/>
      <c r="H60" s="65"/>
      <c r="I60" s="65"/>
      <c r="J60" s="65"/>
      <c r="K60" s="53"/>
      <c r="L60" s="75"/>
      <c r="M60" s="75"/>
      <c r="N60" s="75"/>
      <c r="O60" s="75"/>
      <c r="P60" s="75"/>
      <c r="Q60" s="75"/>
      <c r="R60" s="52"/>
      <c r="S60" s="6"/>
      <c r="T60" s="64"/>
      <c r="U60" s="65"/>
      <c r="V60" s="65"/>
      <c r="W60" s="66"/>
      <c r="X60" s="65" t="s">
        <v>24</v>
      </c>
      <c r="Y60" s="65"/>
      <c r="Z60" s="65"/>
      <c r="AA60" s="65"/>
      <c r="AB60" s="65"/>
      <c r="AC60" s="53">
        <v>70</v>
      </c>
      <c r="AD60" s="75"/>
      <c r="AE60" s="75"/>
      <c r="AF60" s="75"/>
      <c r="AG60" s="75"/>
      <c r="AH60" s="75"/>
      <c r="AI60" s="75"/>
      <c r="AJ60" s="52"/>
    </row>
    <row r="61" spans="2:36" ht="12.75">
      <c r="B61" s="64"/>
      <c r="C61" s="67"/>
      <c r="D61" s="67" t="s">
        <v>25</v>
      </c>
      <c r="E61" s="79">
        <v>2</v>
      </c>
      <c r="F61" s="65" t="s">
        <v>26</v>
      </c>
      <c r="G61" s="65"/>
      <c r="H61" s="65"/>
      <c r="I61" s="65"/>
      <c r="J61" s="65"/>
      <c r="K61" s="9">
        <v>0</v>
      </c>
      <c r="L61" s="10">
        <v>0</v>
      </c>
      <c r="M61" s="10">
        <v>0</v>
      </c>
      <c r="N61" s="10">
        <v>120</v>
      </c>
      <c r="O61" s="10">
        <v>120</v>
      </c>
      <c r="P61" s="10">
        <v>120</v>
      </c>
      <c r="Q61" s="10">
        <v>120</v>
      </c>
      <c r="R61" s="69">
        <v>140</v>
      </c>
      <c r="S61" s="6"/>
      <c r="T61" s="64"/>
      <c r="U61" s="67"/>
      <c r="V61" s="67" t="s">
        <v>25</v>
      </c>
      <c r="W61" s="79">
        <v>4</v>
      </c>
      <c r="X61" s="65" t="s">
        <v>26</v>
      </c>
      <c r="Y61" s="65"/>
      <c r="Z61" s="65"/>
      <c r="AA61" s="65"/>
      <c r="AB61" s="65"/>
      <c r="AC61" s="9">
        <v>70</v>
      </c>
      <c r="AD61" s="10">
        <v>70</v>
      </c>
      <c r="AE61" s="10">
        <v>70</v>
      </c>
      <c r="AF61" s="10">
        <v>20</v>
      </c>
      <c r="AG61" s="10">
        <v>20</v>
      </c>
      <c r="AH61" s="10">
        <v>20</v>
      </c>
      <c r="AI61" s="10">
        <v>20</v>
      </c>
      <c r="AJ61" s="69">
        <v>50</v>
      </c>
    </row>
    <row r="62" spans="2:36" ht="12.75">
      <c r="B62" s="64"/>
      <c r="C62" s="67"/>
      <c r="D62" s="67" t="s">
        <v>27</v>
      </c>
      <c r="E62" s="80">
        <v>2</v>
      </c>
      <c r="F62" s="65" t="s">
        <v>28</v>
      </c>
      <c r="G62" s="65"/>
      <c r="H62" s="65"/>
      <c r="I62" s="65"/>
      <c r="J62" s="65"/>
      <c r="K62" s="9">
        <v>0</v>
      </c>
      <c r="L62" s="10">
        <v>0</v>
      </c>
      <c r="M62" s="10">
        <v>200</v>
      </c>
      <c r="N62" s="10">
        <v>0</v>
      </c>
      <c r="O62" s="10">
        <v>0</v>
      </c>
      <c r="P62" s="10">
        <v>0</v>
      </c>
      <c r="Q62" s="10">
        <v>180</v>
      </c>
      <c r="R62" s="69">
        <v>0</v>
      </c>
      <c r="S62" s="6"/>
      <c r="T62" s="64"/>
      <c r="U62" s="67"/>
      <c r="V62" s="67" t="s">
        <v>27</v>
      </c>
      <c r="W62" s="80">
        <v>1</v>
      </c>
      <c r="X62" s="65" t="s">
        <v>28</v>
      </c>
      <c r="Y62" s="65"/>
      <c r="Z62" s="65"/>
      <c r="AA62" s="65"/>
      <c r="AB62" s="65"/>
      <c r="AC62" s="9">
        <v>0</v>
      </c>
      <c r="AD62" s="10">
        <v>0</v>
      </c>
      <c r="AE62" s="10">
        <v>330</v>
      </c>
      <c r="AF62" s="10">
        <v>0</v>
      </c>
      <c r="AG62" s="10">
        <v>0</v>
      </c>
      <c r="AH62" s="10">
        <v>0</v>
      </c>
      <c r="AI62" s="10">
        <v>580</v>
      </c>
      <c r="AJ62" s="69">
        <v>0</v>
      </c>
    </row>
    <row r="63" spans="2:36" ht="13.5" thickBot="1">
      <c r="B63" s="64"/>
      <c r="C63" s="67"/>
      <c r="D63" s="67" t="s">
        <v>29</v>
      </c>
      <c r="E63" s="81">
        <v>320</v>
      </c>
      <c r="F63" s="65" t="s">
        <v>30</v>
      </c>
      <c r="G63" s="65"/>
      <c r="H63" s="65"/>
      <c r="I63" s="65"/>
      <c r="J63" s="65"/>
      <c r="K63" s="70">
        <v>0</v>
      </c>
      <c r="L63" s="10">
        <v>0</v>
      </c>
      <c r="M63" s="10">
        <v>320</v>
      </c>
      <c r="N63" s="10">
        <v>0</v>
      </c>
      <c r="O63" s="10">
        <v>0</v>
      </c>
      <c r="P63" s="10">
        <v>0</v>
      </c>
      <c r="Q63" s="10">
        <v>320</v>
      </c>
      <c r="R63" s="69">
        <v>0</v>
      </c>
      <c r="S63" s="6"/>
      <c r="T63" s="64"/>
      <c r="U63" s="67"/>
      <c r="V63" s="67" t="s">
        <v>29</v>
      </c>
      <c r="W63" s="81">
        <v>70</v>
      </c>
      <c r="X63" s="65" t="s">
        <v>30</v>
      </c>
      <c r="Y63" s="65"/>
      <c r="Z63" s="65"/>
      <c r="AA63" s="65"/>
      <c r="AB63" s="65"/>
      <c r="AC63" s="70">
        <v>0</v>
      </c>
      <c r="AD63" s="10">
        <v>0</v>
      </c>
      <c r="AE63" s="10">
        <v>350</v>
      </c>
      <c r="AF63" s="10">
        <v>0</v>
      </c>
      <c r="AG63" s="10">
        <v>0</v>
      </c>
      <c r="AH63" s="10">
        <v>0</v>
      </c>
      <c r="AI63" s="10">
        <v>630</v>
      </c>
      <c r="AJ63" s="69">
        <v>0</v>
      </c>
    </row>
    <row r="64" spans="2:36" ht="13.5" thickBot="1">
      <c r="B64" s="71"/>
      <c r="C64" s="72"/>
      <c r="D64" s="72"/>
      <c r="E64" s="73"/>
      <c r="F64" s="72" t="s">
        <v>31</v>
      </c>
      <c r="G64" s="72"/>
      <c r="H64" s="72"/>
      <c r="I64" s="72"/>
      <c r="J64" s="72"/>
      <c r="K64" s="17">
        <v>320</v>
      </c>
      <c r="L64" s="33">
        <v>0</v>
      </c>
      <c r="M64" s="33">
        <v>0</v>
      </c>
      <c r="N64" s="33">
        <v>0</v>
      </c>
      <c r="O64" s="33">
        <v>320</v>
      </c>
      <c r="P64" s="33">
        <v>0</v>
      </c>
      <c r="Q64" s="33">
        <v>0</v>
      </c>
      <c r="R64" s="34">
        <v>0</v>
      </c>
      <c r="S64" s="6"/>
      <c r="T64" s="71"/>
      <c r="U64" s="72"/>
      <c r="V64" s="72"/>
      <c r="W64" s="73"/>
      <c r="X64" s="72" t="s">
        <v>31</v>
      </c>
      <c r="Y64" s="72"/>
      <c r="Z64" s="72"/>
      <c r="AA64" s="72"/>
      <c r="AB64" s="72"/>
      <c r="AC64" s="17">
        <v>0</v>
      </c>
      <c r="AD64" s="33">
        <v>350</v>
      </c>
      <c r="AE64" s="33">
        <v>0</v>
      </c>
      <c r="AF64" s="33">
        <v>0</v>
      </c>
      <c r="AG64" s="33">
        <v>0</v>
      </c>
      <c r="AH64" s="33">
        <v>630</v>
      </c>
      <c r="AI64" s="33">
        <v>0</v>
      </c>
      <c r="AJ64" s="34">
        <v>0</v>
      </c>
    </row>
    <row r="65" spans="2:20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74"/>
      <c r="N65" s="10"/>
      <c r="O65" s="10"/>
      <c r="P65" s="10"/>
      <c r="Q65" s="10"/>
      <c r="R65" s="10"/>
      <c r="S65" s="10"/>
      <c r="T65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Y7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66" width="5.28125" style="0" customWidth="1"/>
  </cols>
  <sheetData>
    <row r="1" ht="12.75">
      <c r="A1" s="35" t="s">
        <v>53</v>
      </c>
    </row>
    <row r="3" spans="1:51" ht="12.75">
      <c r="A3" s="55" t="s">
        <v>47</v>
      </c>
      <c r="B3" s="54" t="s">
        <v>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2:51" ht="13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2:51" ht="13.5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3" t="s">
        <v>50</v>
      </c>
      <c r="AE5" s="52"/>
      <c r="AF5" s="8"/>
      <c r="AG5" s="8"/>
      <c r="AH5" s="8"/>
      <c r="AI5" s="7"/>
      <c r="AJ5" s="7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2:51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8"/>
      <c r="AG6" s="8"/>
      <c r="AH6" s="8"/>
      <c r="AI6" s="7"/>
      <c r="AJ6" s="7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10"/>
    </row>
    <row r="7" spans="2:51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8"/>
      <c r="AG7" s="8"/>
      <c r="AH7" s="8"/>
      <c r="AI7" s="11"/>
      <c r="AJ7" s="11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10"/>
    </row>
    <row r="8" spans="2:51" ht="13.5" thickBot="1">
      <c r="B8" s="7"/>
      <c r="C8" s="8"/>
      <c r="D8" s="8"/>
      <c r="E8" s="8"/>
      <c r="F8" s="8"/>
      <c r="G8" s="8"/>
      <c r="H8" s="8"/>
      <c r="I8" s="8"/>
      <c r="J8" s="8"/>
      <c r="K8" s="8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2"/>
      <c r="AF8" s="13"/>
      <c r="AG8" s="13"/>
      <c r="AH8" s="13"/>
      <c r="AI8" s="7"/>
      <c r="AJ8" s="7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4"/>
      <c r="AX8" s="8"/>
      <c r="AY8" s="10"/>
    </row>
    <row r="9" spans="2:51" ht="13.5" thickBot="1">
      <c r="B9" s="7"/>
      <c r="C9" s="8"/>
      <c r="D9" s="8"/>
      <c r="E9" s="8"/>
      <c r="F9" s="8"/>
      <c r="G9" s="8"/>
      <c r="H9" s="8"/>
      <c r="I9" s="8"/>
      <c r="J9" s="8"/>
      <c r="K9" s="53" t="s">
        <v>51</v>
      </c>
      <c r="L9" s="52"/>
      <c r="M9" s="8"/>
      <c r="N9" s="8"/>
      <c r="O9" s="8"/>
      <c r="P9" s="8"/>
      <c r="Q9" s="8"/>
      <c r="R9" s="8"/>
      <c r="S9" s="8"/>
      <c r="T9" s="8"/>
      <c r="U9" s="7"/>
      <c r="V9" s="8"/>
      <c r="W9" s="8"/>
      <c r="X9" s="8"/>
      <c r="Y9" s="8"/>
      <c r="Z9" s="8"/>
      <c r="AA9" s="8"/>
      <c r="AB9" s="8"/>
      <c r="AC9" s="8"/>
      <c r="AD9" s="53" t="s">
        <v>1</v>
      </c>
      <c r="AE9" s="52">
        <v>2</v>
      </c>
      <c r="AF9" s="8"/>
      <c r="AG9" s="8"/>
      <c r="AH9" s="8"/>
      <c r="AI9" s="8"/>
      <c r="AJ9" s="8"/>
      <c r="AK9" s="8"/>
      <c r="AL9" s="8"/>
      <c r="AM9" s="7"/>
      <c r="AN9" s="7"/>
      <c r="AO9" s="8"/>
      <c r="AP9" s="8"/>
      <c r="AQ9" s="8"/>
      <c r="AR9" s="8"/>
      <c r="AS9" s="8"/>
      <c r="AT9" s="8"/>
      <c r="AU9" s="8"/>
      <c r="AV9" s="8"/>
      <c r="AW9" s="53" t="s">
        <v>0</v>
      </c>
      <c r="AX9" s="52">
        <v>4</v>
      </c>
      <c r="AY9" s="8"/>
    </row>
    <row r="10" spans="2:51" ht="12.75">
      <c r="B10" s="7"/>
      <c r="C10" s="8"/>
      <c r="D10" s="8"/>
      <c r="E10" s="8"/>
      <c r="F10" s="8"/>
      <c r="G10" s="8"/>
      <c r="H10" s="8"/>
      <c r="I10" s="8"/>
      <c r="J10" s="8"/>
      <c r="K10" s="8"/>
      <c r="L10" s="9"/>
      <c r="M10" s="8"/>
      <c r="N10" s="8"/>
      <c r="O10" s="8"/>
      <c r="P10" s="8"/>
      <c r="Q10" s="8"/>
      <c r="R10" s="8"/>
      <c r="S10" s="8"/>
      <c r="T10" s="8"/>
      <c r="U10" s="7"/>
      <c r="V10" s="8"/>
      <c r="W10" s="8"/>
      <c r="X10" s="8"/>
      <c r="Y10" s="8"/>
      <c r="Z10" s="8"/>
      <c r="AA10" s="8"/>
      <c r="AB10" s="8"/>
      <c r="AC10" s="8"/>
      <c r="AD10" s="8"/>
      <c r="AE10" s="9"/>
      <c r="AF10" s="8"/>
      <c r="AG10" s="8"/>
      <c r="AH10" s="8"/>
      <c r="AI10" s="8"/>
      <c r="AJ10" s="8"/>
      <c r="AK10" s="8"/>
      <c r="AL10" s="8"/>
      <c r="AM10" s="7"/>
      <c r="AN10" s="7"/>
      <c r="AO10" s="8"/>
      <c r="AP10" s="8"/>
      <c r="AQ10" s="8"/>
      <c r="AR10" s="8"/>
      <c r="AS10" s="8"/>
      <c r="AT10" s="8"/>
      <c r="AU10" s="8"/>
      <c r="AV10" s="8"/>
      <c r="AW10" s="8"/>
      <c r="AX10" s="9"/>
      <c r="AY10" s="8"/>
    </row>
    <row r="11" spans="2:51" ht="13.5" thickBot="1">
      <c r="B11" s="7"/>
      <c r="C11" s="8"/>
      <c r="D11" s="8"/>
      <c r="E11" s="8"/>
      <c r="F11" s="8"/>
      <c r="G11" s="8"/>
      <c r="H11" s="8"/>
      <c r="I11" s="8"/>
      <c r="J11" s="8"/>
      <c r="K11" s="8"/>
      <c r="L11" s="9"/>
      <c r="M11" s="8"/>
      <c r="N11" s="8"/>
      <c r="O11" s="8"/>
      <c r="P11" s="8"/>
      <c r="Q11" s="8"/>
      <c r="R11" s="8"/>
      <c r="S11" s="8"/>
      <c r="T11" s="8"/>
      <c r="U11" s="7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8"/>
      <c r="AG11" s="8"/>
      <c r="AH11" s="8"/>
      <c r="AI11" s="8"/>
      <c r="AJ11" s="8"/>
      <c r="AK11" s="8"/>
      <c r="AL11" s="8"/>
      <c r="AM11" s="7"/>
      <c r="AN11" s="7"/>
      <c r="AO11" s="8"/>
      <c r="AP11" s="8"/>
      <c r="AQ11" s="8"/>
      <c r="AR11" s="8"/>
      <c r="AS11" s="8"/>
      <c r="AT11" s="8"/>
      <c r="AU11" s="8"/>
      <c r="AV11" s="8"/>
      <c r="AW11" s="8"/>
      <c r="AX11" s="9"/>
      <c r="AY11" s="8"/>
    </row>
    <row r="12" spans="2:51" ht="13.5" thickBot="1">
      <c r="B12" s="7"/>
      <c r="C12" s="8"/>
      <c r="D12" s="8"/>
      <c r="E12" s="12"/>
      <c r="F12" s="13"/>
      <c r="G12" s="13"/>
      <c r="H12" s="13"/>
      <c r="I12" s="13"/>
      <c r="J12" s="13"/>
      <c r="K12" s="13"/>
      <c r="L12" s="12"/>
      <c r="M12" s="13"/>
      <c r="N12" s="13"/>
      <c r="O12" s="13"/>
      <c r="P12" s="13"/>
      <c r="Q12" s="14"/>
      <c r="R12" s="8"/>
      <c r="S12" s="8"/>
      <c r="T12" s="8"/>
      <c r="U12" s="7"/>
      <c r="V12" s="8"/>
      <c r="W12" s="8"/>
      <c r="X12" s="12"/>
      <c r="Y12" s="13"/>
      <c r="Z12" s="13"/>
      <c r="AA12" s="13"/>
      <c r="AB12" s="13"/>
      <c r="AC12" s="13"/>
      <c r="AD12" s="13"/>
      <c r="AE12" s="12"/>
      <c r="AF12" s="13"/>
      <c r="AG12" s="13"/>
      <c r="AH12" s="13"/>
      <c r="AI12" s="13"/>
      <c r="AJ12" s="14"/>
      <c r="AK12" s="8"/>
      <c r="AL12" s="8"/>
      <c r="AM12" s="7"/>
      <c r="AN12" s="7"/>
      <c r="AO12" s="8"/>
      <c r="AP12" s="8"/>
      <c r="AQ12" s="12"/>
      <c r="AR12" s="13"/>
      <c r="AS12" s="13"/>
      <c r="AT12" s="13"/>
      <c r="AU12" s="13"/>
      <c r="AV12" s="13"/>
      <c r="AW12" s="13"/>
      <c r="AX12" s="12"/>
      <c r="AY12" s="13"/>
    </row>
    <row r="13" spans="2:51" ht="13.5" thickBot="1">
      <c r="B13" s="7"/>
      <c r="C13" s="8"/>
      <c r="D13" s="53"/>
      <c r="E13" s="52"/>
      <c r="F13" s="8"/>
      <c r="G13" s="8"/>
      <c r="H13" s="8"/>
      <c r="I13" s="8"/>
      <c r="J13" s="8"/>
      <c r="K13" s="53" t="s">
        <v>2</v>
      </c>
      <c r="L13" s="52"/>
      <c r="M13" s="8"/>
      <c r="N13" s="8"/>
      <c r="O13" s="8"/>
      <c r="P13" s="8"/>
      <c r="Q13" s="53"/>
      <c r="R13" s="52"/>
      <c r="S13" s="8"/>
      <c r="T13" s="8"/>
      <c r="U13" s="7"/>
      <c r="V13" s="8"/>
      <c r="W13" s="53" t="s">
        <v>2</v>
      </c>
      <c r="X13" s="52">
        <v>2</v>
      </c>
      <c r="Y13" s="8"/>
      <c r="Z13" s="8"/>
      <c r="AA13" s="8"/>
      <c r="AB13" s="8"/>
      <c r="AC13" s="8"/>
      <c r="AD13" s="53" t="s">
        <v>43</v>
      </c>
      <c r="AE13" s="52"/>
      <c r="AF13" s="8"/>
      <c r="AG13" s="8"/>
      <c r="AH13" s="8"/>
      <c r="AI13" s="8"/>
      <c r="AJ13" s="53"/>
      <c r="AK13" s="52"/>
      <c r="AL13" s="8"/>
      <c r="AM13" s="7"/>
      <c r="AN13" s="7"/>
      <c r="AO13" s="8"/>
      <c r="AP13" s="53"/>
      <c r="AQ13" s="52"/>
      <c r="AR13" s="8"/>
      <c r="AS13" s="8"/>
      <c r="AT13" s="8"/>
      <c r="AU13" s="8"/>
      <c r="AV13" s="8"/>
      <c r="AW13" s="53" t="s">
        <v>52</v>
      </c>
      <c r="AX13" s="52">
        <v>2</v>
      </c>
      <c r="AY13" s="8"/>
    </row>
    <row r="14" spans="2:51" ht="13.5" thickBot="1">
      <c r="B14" s="7"/>
      <c r="C14" s="8"/>
      <c r="D14" s="15"/>
      <c r="E14" s="16"/>
      <c r="F14" s="8"/>
      <c r="G14" s="8"/>
      <c r="H14" s="7"/>
      <c r="I14" s="8"/>
      <c r="J14" s="8"/>
      <c r="K14" s="8"/>
      <c r="L14" s="17"/>
      <c r="M14" s="8"/>
      <c r="N14" s="8"/>
      <c r="O14" s="8"/>
      <c r="P14" s="8"/>
      <c r="Q14" s="8"/>
      <c r="R14" s="9"/>
      <c r="S14" s="8"/>
      <c r="T14" s="8"/>
      <c r="U14" s="7"/>
      <c r="V14" s="8"/>
      <c r="W14" s="15"/>
      <c r="X14" s="16"/>
      <c r="Y14" s="8"/>
      <c r="Z14" s="8"/>
      <c r="AA14" s="7"/>
      <c r="AB14" s="8"/>
      <c r="AC14" s="8"/>
      <c r="AD14" s="8"/>
      <c r="AE14" s="17"/>
      <c r="AF14" s="8"/>
      <c r="AG14" s="8"/>
      <c r="AH14" s="8"/>
      <c r="AI14" s="8"/>
      <c r="AJ14" s="8"/>
      <c r="AK14" s="9"/>
      <c r="AL14" s="8"/>
      <c r="AM14" s="7"/>
      <c r="AN14" s="7"/>
      <c r="AO14" s="8"/>
      <c r="AP14" s="15"/>
      <c r="AQ14" s="16"/>
      <c r="AR14" s="8"/>
      <c r="AS14" s="8"/>
      <c r="AT14" s="7"/>
      <c r="AU14" s="8"/>
      <c r="AV14" s="8"/>
      <c r="AW14" s="8"/>
      <c r="AX14" s="17"/>
      <c r="AY14" s="8"/>
    </row>
    <row r="15" spans="2:51" ht="13.5" thickBot="1">
      <c r="B15" s="7"/>
      <c r="C15" s="8"/>
      <c r="D15" s="12"/>
      <c r="E15" s="7"/>
      <c r="F15" s="14"/>
      <c r="G15" s="8"/>
      <c r="H15" s="7"/>
      <c r="I15" s="8"/>
      <c r="J15" s="12"/>
      <c r="K15" s="13"/>
      <c r="L15" s="14"/>
      <c r="M15" s="8"/>
      <c r="N15" s="7"/>
      <c r="O15" s="8"/>
      <c r="P15" s="12"/>
      <c r="Q15" s="18"/>
      <c r="R15" s="14"/>
      <c r="S15" s="8"/>
      <c r="T15" s="7"/>
      <c r="U15" s="7"/>
      <c r="V15" s="8"/>
      <c r="W15" s="12"/>
      <c r="X15" s="7"/>
      <c r="Y15" s="14"/>
      <c r="Z15" s="8"/>
      <c r="AA15" s="7"/>
      <c r="AB15" s="8"/>
      <c r="AC15" s="12"/>
      <c r="AD15" s="13"/>
      <c r="AE15" s="14"/>
      <c r="AF15" s="8"/>
      <c r="AG15" s="7"/>
      <c r="AH15" s="8"/>
      <c r="AI15" s="12"/>
      <c r="AJ15" s="18"/>
      <c r="AK15" s="14"/>
      <c r="AL15" s="8"/>
      <c r="AM15" s="7"/>
      <c r="AN15" s="7"/>
      <c r="AO15" s="8"/>
      <c r="AP15" s="12"/>
      <c r="AQ15" s="7"/>
      <c r="AR15" s="14"/>
      <c r="AS15" s="8"/>
      <c r="AT15" s="7"/>
      <c r="AU15" s="8"/>
      <c r="AV15" s="12"/>
      <c r="AW15" s="13"/>
      <c r="AX15" s="14"/>
      <c r="AY15" s="8"/>
    </row>
    <row r="16" spans="2:51" ht="13.5" thickBot="1">
      <c r="B16" s="7"/>
      <c r="C16" s="53" t="s">
        <v>3</v>
      </c>
      <c r="D16" s="52">
        <v>2</v>
      </c>
      <c r="E16" s="7"/>
      <c r="F16" s="53"/>
      <c r="G16" s="52"/>
      <c r="H16" s="7"/>
      <c r="I16" s="53"/>
      <c r="J16" s="52"/>
      <c r="K16" s="8"/>
      <c r="L16" s="53"/>
      <c r="M16" s="52"/>
      <c r="N16" s="7"/>
      <c r="O16" s="53"/>
      <c r="P16" s="52"/>
      <c r="Q16" s="7"/>
      <c r="R16" s="53"/>
      <c r="S16" s="52"/>
      <c r="T16" s="7"/>
      <c r="U16" s="7"/>
      <c r="V16" s="53"/>
      <c r="W16" s="52"/>
      <c r="X16" s="7"/>
      <c r="Y16" s="53"/>
      <c r="Z16" s="52"/>
      <c r="AA16" s="7"/>
      <c r="AB16" s="53"/>
      <c r="AC16" s="52"/>
      <c r="AD16" s="8"/>
      <c r="AE16" s="53"/>
      <c r="AF16" s="52"/>
      <c r="AG16" s="7"/>
      <c r="AH16" s="53"/>
      <c r="AI16" s="52"/>
      <c r="AJ16" s="7"/>
      <c r="AK16" s="53"/>
      <c r="AL16" s="52"/>
      <c r="AM16" s="7"/>
      <c r="AN16" s="7"/>
      <c r="AO16" s="53" t="s">
        <v>3</v>
      </c>
      <c r="AP16" s="52">
        <v>3</v>
      </c>
      <c r="AQ16" s="7"/>
      <c r="AR16" s="53"/>
      <c r="AS16" s="52"/>
      <c r="AT16" s="7"/>
      <c r="AU16" s="53" t="s">
        <v>3</v>
      </c>
      <c r="AV16" s="52"/>
      <c r="AW16" s="8"/>
      <c r="AX16" s="53"/>
      <c r="AY16" s="52"/>
    </row>
    <row r="17" spans="2:51" ht="12.75">
      <c r="B17" s="7"/>
      <c r="C17" s="8"/>
      <c r="D17" s="7"/>
      <c r="E17" s="7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7"/>
      <c r="V17" s="8"/>
      <c r="W17" s="7"/>
      <c r="X17" s="7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7"/>
      <c r="AN17" s="7"/>
      <c r="AO17" s="8"/>
      <c r="AP17" s="7"/>
      <c r="AQ17" s="7"/>
      <c r="AR17" s="19"/>
      <c r="AS17" s="19"/>
      <c r="AT17" s="19"/>
      <c r="AU17" s="19"/>
      <c r="AV17" s="19"/>
      <c r="AW17" s="19"/>
      <c r="AX17" s="19"/>
      <c r="AY17" s="19"/>
    </row>
    <row r="18" spans="2:51" ht="12.75">
      <c r="B18" s="7"/>
      <c r="C18" s="8"/>
      <c r="D18" s="7"/>
      <c r="E18" s="7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7"/>
      <c r="V18" s="8"/>
      <c r="W18" s="7"/>
      <c r="X18" s="7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7"/>
      <c r="AN18" s="7"/>
      <c r="AO18" s="8"/>
      <c r="AP18" s="7"/>
      <c r="AQ18" s="7"/>
      <c r="AR18" s="19"/>
      <c r="AS18" s="19"/>
      <c r="AT18" s="19"/>
      <c r="AU18" s="19"/>
      <c r="AV18" s="19"/>
      <c r="AW18" s="19"/>
      <c r="AX18" s="19"/>
      <c r="AY18" s="19"/>
    </row>
    <row r="19" spans="2:51" ht="12.75">
      <c r="B19" s="6" t="s">
        <v>44</v>
      </c>
      <c r="C19" s="8"/>
      <c r="D19" s="7"/>
      <c r="E19" s="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7"/>
      <c r="V19" s="8"/>
      <c r="W19" s="7"/>
      <c r="X19" s="7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7"/>
      <c r="AN19" s="7"/>
      <c r="AO19" s="8"/>
      <c r="AP19" s="7"/>
      <c r="AQ19" s="7"/>
      <c r="AR19" s="19"/>
      <c r="AS19" s="19"/>
      <c r="AT19" s="19"/>
      <c r="AU19" s="19"/>
      <c r="AV19" s="19"/>
      <c r="AW19" s="19"/>
      <c r="AX19" s="19"/>
      <c r="AY19" s="19"/>
    </row>
    <row r="20" spans="2:51" ht="13.5" thickBot="1">
      <c r="B20" s="7"/>
      <c r="C20" s="8"/>
      <c r="D20" s="7"/>
      <c r="E20" s="7"/>
      <c r="F20" s="19"/>
      <c r="G20" s="19"/>
      <c r="H20" s="19"/>
      <c r="I20" s="19"/>
      <c r="J20" s="19"/>
      <c r="K20" s="19"/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9"/>
      <c r="AH20" s="19"/>
      <c r="AI20" s="19"/>
      <c r="AJ20" s="19"/>
      <c r="AK20" s="19"/>
      <c r="AL20" s="19"/>
      <c r="AM20" s="7"/>
      <c r="AN20" s="7"/>
      <c r="AO20" s="8"/>
      <c r="AP20" s="7"/>
      <c r="AQ20" s="7"/>
      <c r="AR20" s="19"/>
      <c r="AS20" s="19"/>
      <c r="AT20" s="19"/>
      <c r="AU20" s="19"/>
      <c r="AV20" s="19"/>
      <c r="AW20" s="19"/>
      <c r="AX20" s="19"/>
      <c r="AY20" s="19"/>
    </row>
    <row r="21" spans="2:51" ht="13.5" thickBot="1">
      <c r="B21" s="7"/>
      <c r="C21" s="7"/>
      <c r="D21" s="20" t="s">
        <v>5</v>
      </c>
      <c r="E21" s="32" t="s">
        <v>50</v>
      </c>
      <c r="F21" s="39">
        <v>1</v>
      </c>
      <c r="G21" s="40"/>
      <c r="H21" s="7"/>
      <c r="I21" s="7"/>
      <c r="J21" s="20" t="s">
        <v>7</v>
      </c>
      <c r="K21" s="42" t="s">
        <v>45</v>
      </c>
      <c r="L21" s="51" t="s">
        <v>45</v>
      </c>
      <c r="M21" s="46"/>
      <c r="N21" s="7"/>
      <c r="O21" s="7"/>
      <c r="P21" s="20" t="s">
        <v>8</v>
      </c>
      <c r="Q21" s="42" t="s">
        <v>3</v>
      </c>
      <c r="R21" s="51">
        <v>22</v>
      </c>
      <c r="S21" s="46"/>
      <c r="T21" s="7"/>
      <c r="U21" s="42" t="s">
        <v>45</v>
      </c>
      <c r="V21" s="51" t="s">
        <v>45</v>
      </c>
      <c r="W21" s="46"/>
      <c r="X21" s="7"/>
      <c r="Y21" s="7"/>
      <c r="Z21" s="7"/>
      <c r="AA21" s="7"/>
      <c r="AB21" s="7"/>
      <c r="AC21" s="7"/>
      <c r="AD21" s="7"/>
      <c r="AE21" s="7"/>
      <c r="AF21" s="7"/>
      <c r="AG21" s="19"/>
      <c r="AH21" s="19"/>
      <c r="AI21" s="19"/>
      <c r="AJ21" s="19"/>
      <c r="AK21" s="19"/>
      <c r="AL21" s="19"/>
      <c r="AM21" s="7"/>
      <c r="AN21" s="7"/>
      <c r="AO21" s="8"/>
      <c r="AP21" s="7"/>
      <c r="AQ21" s="7"/>
      <c r="AR21" s="19"/>
      <c r="AS21" s="19"/>
      <c r="AT21" s="19"/>
      <c r="AU21" s="19"/>
      <c r="AV21" s="19"/>
      <c r="AW21" s="19"/>
      <c r="AX21" s="19"/>
      <c r="AY21" s="19"/>
    </row>
    <row r="22" spans="2:51" ht="13.5" thickBot="1">
      <c r="B22" s="7"/>
      <c r="C22" s="8"/>
      <c r="D22" s="7"/>
      <c r="E22" s="19"/>
      <c r="F22" s="36"/>
      <c r="G22" s="36"/>
      <c r="H22" s="7"/>
      <c r="I22" s="7"/>
      <c r="J22" s="7"/>
      <c r="K22" s="43" t="s">
        <v>2</v>
      </c>
      <c r="L22" s="41">
        <v>5</v>
      </c>
      <c r="M22" s="48"/>
      <c r="N22" s="7"/>
      <c r="O22" s="7"/>
      <c r="P22" s="7"/>
      <c r="Q22" s="43" t="s">
        <v>45</v>
      </c>
      <c r="R22" s="41" t="s">
        <v>45</v>
      </c>
      <c r="S22" s="48"/>
      <c r="T22" s="7"/>
      <c r="U22" s="43" t="s">
        <v>45</v>
      </c>
      <c r="V22" s="41" t="s">
        <v>45</v>
      </c>
      <c r="W22" s="48"/>
      <c r="X22" s="7"/>
      <c r="Y22" s="7"/>
      <c r="Z22" s="7"/>
      <c r="AA22" s="7"/>
      <c r="AB22" s="7"/>
      <c r="AC22" s="7"/>
      <c r="AD22" s="7"/>
      <c r="AE22" s="7"/>
      <c r="AF22" s="7"/>
      <c r="AG22" s="19"/>
      <c r="AH22" s="19"/>
      <c r="AI22" s="19"/>
      <c r="AJ22" s="19"/>
      <c r="AK22" s="19"/>
      <c r="AL22" s="19"/>
      <c r="AM22" s="7"/>
      <c r="AN22" s="7"/>
      <c r="AO22" s="8"/>
      <c r="AP22" s="7"/>
      <c r="AQ22" s="7"/>
      <c r="AR22" s="19"/>
      <c r="AS22" s="19"/>
      <c r="AT22" s="19"/>
      <c r="AU22" s="19"/>
      <c r="AV22" s="19"/>
      <c r="AW22" s="19"/>
      <c r="AX22" s="19"/>
      <c r="AY22" s="19"/>
    </row>
    <row r="23" spans="2:51" ht="12.75">
      <c r="B23" s="7"/>
      <c r="C23" s="8"/>
      <c r="D23" s="20" t="s">
        <v>6</v>
      </c>
      <c r="E23" s="42" t="s">
        <v>51</v>
      </c>
      <c r="F23" s="45">
        <v>1</v>
      </c>
      <c r="G23" s="46"/>
      <c r="H23" s="7"/>
      <c r="I23" s="7"/>
      <c r="J23" s="7"/>
      <c r="K23" s="43" t="s">
        <v>45</v>
      </c>
      <c r="L23" s="41" t="s">
        <v>45</v>
      </c>
      <c r="M23" s="48"/>
      <c r="N23" s="7"/>
      <c r="O23" s="7"/>
      <c r="P23" s="7"/>
      <c r="Q23" s="43" t="s">
        <v>45</v>
      </c>
      <c r="R23" s="41" t="s">
        <v>45</v>
      </c>
      <c r="S23" s="48"/>
      <c r="T23" s="7"/>
      <c r="U23" s="43" t="s">
        <v>45</v>
      </c>
      <c r="V23" s="41" t="s">
        <v>45</v>
      </c>
      <c r="W23" s="48"/>
      <c r="X23" s="7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7"/>
      <c r="AN23" s="7"/>
      <c r="AO23" s="8"/>
      <c r="AP23" s="7"/>
      <c r="AQ23" s="7"/>
      <c r="AR23" s="19"/>
      <c r="AS23" s="19"/>
      <c r="AT23" s="19"/>
      <c r="AU23" s="19"/>
      <c r="AV23" s="19"/>
      <c r="AW23" s="19"/>
      <c r="AX23" s="19"/>
      <c r="AY23" s="19"/>
    </row>
    <row r="24" spans="2:51" ht="12.75">
      <c r="B24" s="7"/>
      <c r="C24" s="8"/>
      <c r="D24" s="8"/>
      <c r="E24" s="43" t="s">
        <v>1</v>
      </c>
      <c r="F24" s="47">
        <v>2</v>
      </c>
      <c r="G24" s="48"/>
      <c r="H24" s="7"/>
      <c r="I24" s="7"/>
      <c r="J24" s="7"/>
      <c r="K24" s="43" t="s">
        <v>45</v>
      </c>
      <c r="L24" s="41" t="s">
        <v>45</v>
      </c>
      <c r="M24" s="50"/>
      <c r="N24" s="7"/>
      <c r="O24" s="7"/>
      <c r="P24" s="7"/>
      <c r="Q24" s="43" t="s">
        <v>45</v>
      </c>
      <c r="R24" s="41" t="s">
        <v>45</v>
      </c>
      <c r="S24" s="48"/>
      <c r="T24" s="7"/>
      <c r="U24" s="43" t="s">
        <v>45</v>
      </c>
      <c r="V24" s="41" t="s">
        <v>45</v>
      </c>
      <c r="W24" s="48"/>
      <c r="X24" s="7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7"/>
      <c r="AN24" s="7"/>
      <c r="AO24" s="8"/>
      <c r="AP24" s="7"/>
      <c r="AQ24" s="7"/>
      <c r="AR24" s="19"/>
      <c r="AS24" s="19"/>
      <c r="AT24" s="19"/>
      <c r="AU24" s="19"/>
      <c r="AV24" s="19"/>
      <c r="AW24" s="19"/>
      <c r="AX24" s="19"/>
      <c r="AY24" s="19"/>
    </row>
    <row r="25" spans="2:51" ht="13.5" thickBot="1">
      <c r="B25" s="7"/>
      <c r="C25" s="7"/>
      <c r="D25" s="7"/>
      <c r="E25" s="44" t="s">
        <v>0</v>
      </c>
      <c r="F25" s="37">
        <v>4</v>
      </c>
      <c r="G25" s="49"/>
      <c r="H25" s="7"/>
      <c r="I25" s="7"/>
      <c r="J25" s="7"/>
      <c r="K25" s="43" t="s">
        <v>43</v>
      </c>
      <c r="L25" s="41">
        <v>2</v>
      </c>
      <c r="M25" s="48"/>
      <c r="N25" s="7"/>
      <c r="O25" s="8"/>
      <c r="P25" s="6"/>
      <c r="Q25" s="43" t="s">
        <v>45</v>
      </c>
      <c r="R25" s="41" t="s">
        <v>45</v>
      </c>
      <c r="S25" s="48"/>
      <c r="T25" s="7"/>
      <c r="U25" s="43" t="s">
        <v>45</v>
      </c>
      <c r="V25" s="41" t="s">
        <v>45</v>
      </c>
      <c r="W25" s="48"/>
      <c r="X25" s="7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7"/>
      <c r="AN25" s="7"/>
      <c r="AO25" s="8"/>
      <c r="AP25" s="7"/>
      <c r="AQ25" s="7"/>
      <c r="AR25" s="19"/>
      <c r="AS25" s="19"/>
      <c r="AT25" s="19"/>
      <c r="AU25" s="19"/>
      <c r="AV25" s="19"/>
      <c r="AW25" s="19"/>
      <c r="AX25" s="19"/>
      <c r="AY25" s="19"/>
    </row>
    <row r="26" spans="2:51" ht="12.75">
      <c r="B26" s="7"/>
      <c r="C26" s="7"/>
      <c r="D26" s="7"/>
      <c r="E26" s="7"/>
      <c r="F26" s="7"/>
      <c r="G26" s="7"/>
      <c r="H26" s="7"/>
      <c r="I26" s="7"/>
      <c r="J26" s="7"/>
      <c r="K26" s="43" t="s">
        <v>45</v>
      </c>
      <c r="L26" s="41" t="s">
        <v>45</v>
      </c>
      <c r="M26" s="48"/>
      <c r="N26" s="7"/>
      <c r="O26" s="8"/>
      <c r="P26" s="6"/>
      <c r="Q26" s="43" t="s">
        <v>45</v>
      </c>
      <c r="R26" s="41" t="s">
        <v>45</v>
      </c>
      <c r="S26" s="48"/>
      <c r="T26" s="7"/>
      <c r="U26" s="43" t="s">
        <v>45</v>
      </c>
      <c r="V26" s="41" t="s">
        <v>45</v>
      </c>
      <c r="W26" s="48"/>
      <c r="X26" s="7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7"/>
      <c r="AN26" s="7"/>
      <c r="AO26" s="8"/>
      <c r="AP26" s="7"/>
      <c r="AQ26" s="7"/>
      <c r="AR26" s="19"/>
      <c r="AS26" s="19"/>
      <c r="AT26" s="19"/>
      <c r="AU26" s="19"/>
      <c r="AV26" s="19"/>
      <c r="AW26" s="19"/>
      <c r="AX26" s="19"/>
      <c r="AY26" s="19"/>
    </row>
    <row r="27" spans="2:51" ht="12.75">
      <c r="B27" s="7"/>
      <c r="C27" s="8"/>
      <c r="D27" s="7"/>
      <c r="E27" s="7"/>
      <c r="F27" s="7"/>
      <c r="G27" s="7"/>
      <c r="H27" s="7"/>
      <c r="I27" s="7"/>
      <c r="J27" s="7"/>
      <c r="K27" s="43" t="s">
        <v>45</v>
      </c>
      <c r="L27" s="41" t="s">
        <v>45</v>
      </c>
      <c r="M27" s="48"/>
      <c r="N27" s="7"/>
      <c r="O27" s="8"/>
      <c r="P27" s="6"/>
      <c r="Q27" s="43" t="s">
        <v>45</v>
      </c>
      <c r="R27" s="41" t="s">
        <v>45</v>
      </c>
      <c r="S27" s="48"/>
      <c r="T27" s="7"/>
      <c r="U27" s="43" t="s">
        <v>45</v>
      </c>
      <c r="V27" s="41" t="s">
        <v>45</v>
      </c>
      <c r="W27" s="48"/>
      <c r="X27" s="7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7"/>
      <c r="AN27" s="7"/>
      <c r="AO27" s="8"/>
      <c r="AP27" s="7"/>
      <c r="AQ27" s="7"/>
      <c r="AR27" s="19"/>
      <c r="AS27" s="19"/>
      <c r="AT27" s="19"/>
      <c r="AU27" s="19"/>
      <c r="AV27" s="19"/>
      <c r="AW27" s="19"/>
      <c r="AX27" s="19"/>
      <c r="AY27" s="19"/>
    </row>
    <row r="28" spans="2:51" ht="12.75">
      <c r="B28" s="7"/>
      <c r="C28" s="8"/>
      <c r="D28" s="8"/>
      <c r="E28" s="8"/>
      <c r="F28" s="8"/>
      <c r="G28" s="8"/>
      <c r="H28" s="7"/>
      <c r="I28" s="7"/>
      <c r="J28" s="7"/>
      <c r="K28" s="43" t="s">
        <v>52</v>
      </c>
      <c r="L28" s="41">
        <v>8</v>
      </c>
      <c r="M28" s="48"/>
      <c r="N28" s="7"/>
      <c r="O28" s="8"/>
      <c r="P28" s="6"/>
      <c r="Q28" s="43" t="s">
        <v>45</v>
      </c>
      <c r="R28" s="41" t="s">
        <v>45</v>
      </c>
      <c r="S28" s="48"/>
      <c r="T28" s="7"/>
      <c r="U28" s="43" t="s">
        <v>45</v>
      </c>
      <c r="V28" s="41" t="s">
        <v>45</v>
      </c>
      <c r="W28" s="48"/>
      <c r="X28" s="7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7"/>
      <c r="AN28" s="7"/>
      <c r="AO28" s="8"/>
      <c r="AP28" s="7"/>
      <c r="AQ28" s="7"/>
      <c r="AR28" s="19"/>
      <c r="AS28" s="19"/>
      <c r="AT28" s="19"/>
      <c r="AU28" s="19"/>
      <c r="AV28" s="19"/>
      <c r="AW28" s="19"/>
      <c r="AX28" s="19"/>
      <c r="AY28" s="19"/>
    </row>
    <row r="29" spans="2:51" ht="13.5" thickBot="1">
      <c r="B29" s="7"/>
      <c r="C29" s="7"/>
      <c r="D29" s="7"/>
      <c r="E29" s="7"/>
      <c r="F29" s="7"/>
      <c r="G29" s="7"/>
      <c r="H29" s="7"/>
      <c r="I29" s="7"/>
      <c r="J29" s="7"/>
      <c r="K29" s="44" t="s">
        <v>45</v>
      </c>
      <c r="L29" s="38" t="s">
        <v>45</v>
      </c>
      <c r="M29" s="49"/>
      <c r="N29" s="7"/>
      <c r="O29" s="7"/>
      <c r="P29" s="7"/>
      <c r="Q29" s="44" t="s">
        <v>45</v>
      </c>
      <c r="R29" s="38" t="s">
        <v>45</v>
      </c>
      <c r="S29" s="49"/>
      <c r="T29" s="7"/>
      <c r="U29" s="44" t="s">
        <v>45</v>
      </c>
      <c r="V29" s="38" t="s">
        <v>45</v>
      </c>
      <c r="W29" s="49"/>
      <c r="X29" s="7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7"/>
      <c r="AN29" s="7"/>
      <c r="AO29" s="8"/>
      <c r="AP29" s="7"/>
      <c r="AQ29" s="7"/>
      <c r="AR29" s="19"/>
      <c r="AS29" s="19"/>
      <c r="AT29" s="19"/>
      <c r="AU29" s="19"/>
      <c r="AV29" s="19"/>
      <c r="AW29" s="19"/>
      <c r="AX29" s="19"/>
      <c r="AY29" s="19"/>
    </row>
    <row r="30" spans="2:51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7"/>
      <c r="AN30" s="7"/>
      <c r="AO30" s="8"/>
      <c r="AP30" s="7"/>
      <c r="AQ30" s="7"/>
      <c r="AR30" s="19"/>
      <c r="AS30" s="19"/>
      <c r="AT30" s="19"/>
      <c r="AU30" s="19"/>
      <c r="AV30" s="19"/>
      <c r="AW30" s="19"/>
      <c r="AX30" s="19"/>
      <c r="AY30" s="19"/>
    </row>
    <row r="32" spans="1:18" ht="12.75">
      <c r="A32" s="55" t="s">
        <v>49</v>
      </c>
      <c r="B32" s="54" t="s">
        <v>48</v>
      </c>
      <c r="C32" s="54"/>
      <c r="D32" s="54"/>
      <c r="E32" s="5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 ht="13.5" thickBot="1">
      <c r="B33" s="54"/>
      <c r="C33" s="54"/>
      <c r="D33" s="54"/>
      <c r="E33" s="5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 ht="13.5" thickBot="1">
      <c r="B34" s="56" t="s">
        <v>20</v>
      </c>
      <c r="C34" s="56"/>
      <c r="D34" s="56"/>
      <c r="E34" s="6"/>
      <c r="F34" s="57" t="s">
        <v>21</v>
      </c>
      <c r="G34" s="58"/>
      <c r="H34" s="58"/>
      <c r="I34" s="58"/>
      <c r="J34" s="59"/>
      <c r="K34" s="13">
        <v>1</v>
      </c>
      <c r="L34" s="13">
        <v>2</v>
      </c>
      <c r="M34" s="13">
        <v>3</v>
      </c>
      <c r="N34" s="13">
        <v>4</v>
      </c>
      <c r="O34" s="13">
        <v>5</v>
      </c>
      <c r="P34" s="13">
        <v>6</v>
      </c>
      <c r="Q34" s="13">
        <v>7</v>
      </c>
      <c r="R34" s="14">
        <v>8</v>
      </c>
    </row>
    <row r="35" spans="2:18" ht="13.5" thickBot="1">
      <c r="B35" s="60"/>
      <c r="C35" s="60"/>
      <c r="D35" s="60"/>
      <c r="E35" s="20"/>
      <c r="F35" s="61" t="s">
        <v>12</v>
      </c>
      <c r="G35" s="62"/>
      <c r="H35" s="62"/>
      <c r="I35" s="62"/>
      <c r="J35" s="62"/>
      <c r="K35" s="53"/>
      <c r="L35" s="75"/>
      <c r="M35" s="75"/>
      <c r="N35" s="75"/>
      <c r="O35" s="75">
        <v>120</v>
      </c>
      <c r="P35" s="75"/>
      <c r="Q35" s="75"/>
      <c r="R35" s="52"/>
    </row>
    <row r="36" spans="2:18" ht="13.5" thickBot="1">
      <c r="B36" s="6"/>
      <c r="C36" s="6"/>
      <c r="D36" s="6"/>
      <c r="E36" s="6"/>
      <c r="F36" s="6"/>
      <c r="G36" s="6"/>
      <c r="H36" s="6"/>
      <c r="I36" s="6"/>
      <c r="J36" s="6"/>
      <c r="K36" s="8"/>
      <c r="L36" s="8"/>
      <c r="M36" s="8"/>
      <c r="N36" s="8"/>
      <c r="O36" s="8"/>
      <c r="P36" s="8"/>
      <c r="Q36" s="8"/>
      <c r="R36" s="8"/>
    </row>
    <row r="37" spans="2:18" ht="13.5" thickBot="1">
      <c r="B37" s="76" t="s">
        <v>34</v>
      </c>
      <c r="C37" s="77"/>
      <c r="D37" s="77"/>
      <c r="E37" s="78"/>
      <c r="F37" s="58" t="s">
        <v>23</v>
      </c>
      <c r="G37" s="58"/>
      <c r="H37" s="58"/>
      <c r="I37" s="58"/>
      <c r="J37" s="58"/>
      <c r="K37" s="12">
        <v>0</v>
      </c>
      <c r="L37" s="13">
        <v>0</v>
      </c>
      <c r="M37" s="13">
        <v>0</v>
      </c>
      <c r="N37" s="13">
        <v>0</v>
      </c>
      <c r="O37" s="13">
        <v>120</v>
      </c>
      <c r="P37" s="13">
        <v>0</v>
      </c>
      <c r="Q37" s="13">
        <v>0</v>
      </c>
      <c r="R37" s="14">
        <v>0</v>
      </c>
    </row>
    <row r="38" spans="2:18" ht="13.5" thickBot="1">
      <c r="B38" s="64"/>
      <c r="C38" s="65"/>
      <c r="D38" s="65"/>
      <c r="E38" s="66"/>
      <c r="F38" s="65" t="s">
        <v>24</v>
      </c>
      <c r="G38" s="65"/>
      <c r="H38" s="65"/>
      <c r="I38" s="65"/>
      <c r="J38" s="65"/>
      <c r="K38" s="53"/>
      <c r="L38" s="75"/>
      <c r="M38" s="75"/>
      <c r="N38" s="75"/>
      <c r="O38" s="75"/>
      <c r="P38" s="75"/>
      <c r="Q38" s="75"/>
      <c r="R38" s="52"/>
    </row>
    <row r="39" spans="2:18" ht="12.75">
      <c r="B39" s="64"/>
      <c r="C39" s="67"/>
      <c r="D39" s="68" t="s">
        <v>25</v>
      </c>
      <c r="E39" s="79">
        <v>1</v>
      </c>
      <c r="F39" s="65" t="s">
        <v>26</v>
      </c>
      <c r="G39" s="65"/>
      <c r="H39" s="65"/>
      <c r="I39" s="65"/>
      <c r="J39" s="65"/>
      <c r="K39" s="9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69">
        <v>0</v>
      </c>
    </row>
    <row r="40" spans="2:18" ht="12.75">
      <c r="B40" s="64"/>
      <c r="C40" s="67"/>
      <c r="D40" s="67" t="s">
        <v>27</v>
      </c>
      <c r="E40" s="80">
        <v>1</v>
      </c>
      <c r="F40" s="65" t="s">
        <v>28</v>
      </c>
      <c r="G40" s="65"/>
      <c r="H40" s="65"/>
      <c r="I40" s="65"/>
      <c r="J40" s="65"/>
      <c r="K40" s="9">
        <v>0</v>
      </c>
      <c r="L40" s="10">
        <v>0</v>
      </c>
      <c r="M40" s="10">
        <v>0</v>
      </c>
      <c r="N40" s="10">
        <v>0</v>
      </c>
      <c r="O40" s="10">
        <v>120</v>
      </c>
      <c r="P40" s="10">
        <v>0</v>
      </c>
      <c r="Q40" s="10">
        <v>0</v>
      </c>
      <c r="R40" s="69">
        <v>0</v>
      </c>
    </row>
    <row r="41" spans="2:18" ht="13.5" thickBot="1">
      <c r="B41" s="64"/>
      <c r="C41" s="67"/>
      <c r="D41" s="67" t="s">
        <v>29</v>
      </c>
      <c r="E41" s="81">
        <v>1</v>
      </c>
      <c r="F41" s="65" t="s">
        <v>30</v>
      </c>
      <c r="G41" s="65"/>
      <c r="H41" s="65"/>
      <c r="I41" s="65"/>
      <c r="J41" s="65"/>
      <c r="K41" s="70">
        <v>0</v>
      </c>
      <c r="L41" s="10">
        <v>0</v>
      </c>
      <c r="M41" s="10">
        <v>0</v>
      </c>
      <c r="N41" s="10">
        <v>0</v>
      </c>
      <c r="O41" s="10">
        <v>120</v>
      </c>
      <c r="P41" s="10">
        <v>0</v>
      </c>
      <c r="Q41" s="10">
        <v>0</v>
      </c>
      <c r="R41" s="69">
        <v>0</v>
      </c>
    </row>
    <row r="42" spans="2:18" ht="13.5" thickBot="1">
      <c r="B42" s="71"/>
      <c r="C42" s="72"/>
      <c r="D42" s="72"/>
      <c r="E42" s="73"/>
      <c r="F42" s="72" t="s">
        <v>31</v>
      </c>
      <c r="G42" s="72"/>
      <c r="H42" s="72"/>
      <c r="I42" s="72"/>
      <c r="J42" s="72"/>
      <c r="K42" s="17">
        <v>0</v>
      </c>
      <c r="L42" s="33">
        <v>0</v>
      </c>
      <c r="M42" s="33">
        <v>0</v>
      </c>
      <c r="N42" s="33">
        <v>120</v>
      </c>
      <c r="O42" s="33">
        <v>0</v>
      </c>
      <c r="P42" s="33">
        <v>0</v>
      </c>
      <c r="Q42" s="33">
        <v>0</v>
      </c>
      <c r="R42" s="34">
        <v>0</v>
      </c>
    </row>
    <row r="43" spans="2:18" ht="13.5" thickBot="1">
      <c r="B43" s="6"/>
      <c r="C43" s="65"/>
      <c r="D43" s="65"/>
      <c r="E43" s="6"/>
      <c r="F43" s="6"/>
      <c r="G43" s="6"/>
      <c r="H43" s="6"/>
      <c r="I43" s="6"/>
      <c r="J43" s="6"/>
      <c r="K43" s="8"/>
      <c r="L43" s="8"/>
      <c r="M43" s="8"/>
      <c r="N43" s="8"/>
      <c r="O43" s="8"/>
      <c r="P43" s="8"/>
      <c r="Q43" s="8"/>
      <c r="R43" s="8"/>
    </row>
    <row r="44" spans="2:18" ht="13.5" thickBot="1">
      <c r="B44" s="76" t="s">
        <v>35</v>
      </c>
      <c r="C44" s="77"/>
      <c r="D44" s="77"/>
      <c r="E44" s="78"/>
      <c r="F44" s="58" t="s">
        <v>23</v>
      </c>
      <c r="G44" s="58"/>
      <c r="H44" s="58"/>
      <c r="I44" s="58"/>
      <c r="J44" s="58"/>
      <c r="K44" s="12">
        <v>0</v>
      </c>
      <c r="L44" s="13">
        <v>0</v>
      </c>
      <c r="M44" s="13">
        <v>0</v>
      </c>
      <c r="N44" s="13">
        <v>360</v>
      </c>
      <c r="O44" s="13">
        <v>0</v>
      </c>
      <c r="P44" s="13">
        <v>0</v>
      </c>
      <c r="Q44" s="13">
        <v>0</v>
      </c>
      <c r="R44" s="14">
        <v>0</v>
      </c>
    </row>
    <row r="45" spans="2:18" ht="13.5" thickBot="1">
      <c r="B45" s="64"/>
      <c r="C45" s="65"/>
      <c r="D45" s="65"/>
      <c r="E45" s="66"/>
      <c r="F45" s="65" t="s">
        <v>24</v>
      </c>
      <c r="G45" s="65"/>
      <c r="H45" s="65"/>
      <c r="I45" s="65"/>
      <c r="J45" s="65"/>
      <c r="K45" s="53"/>
      <c r="L45" s="75">
        <v>60</v>
      </c>
      <c r="M45" s="75"/>
      <c r="N45" s="75"/>
      <c r="O45" s="75"/>
      <c r="P45" s="75"/>
      <c r="Q45" s="75"/>
      <c r="R45" s="52"/>
    </row>
    <row r="46" spans="2:18" ht="12.75">
      <c r="B46" s="64"/>
      <c r="C46" s="67"/>
      <c r="D46" s="67" t="s">
        <v>25</v>
      </c>
      <c r="E46" s="79">
        <v>3</v>
      </c>
      <c r="F46" s="65" t="s">
        <v>26</v>
      </c>
      <c r="G46" s="65"/>
      <c r="H46" s="65"/>
      <c r="I46" s="65"/>
      <c r="J46" s="65"/>
      <c r="K46" s="9">
        <v>0</v>
      </c>
      <c r="L46" s="10">
        <v>60</v>
      </c>
      <c r="M46" s="10">
        <v>60</v>
      </c>
      <c r="N46" s="10">
        <v>60</v>
      </c>
      <c r="O46" s="10">
        <v>0</v>
      </c>
      <c r="P46" s="10">
        <v>0</v>
      </c>
      <c r="Q46" s="10">
        <v>0</v>
      </c>
      <c r="R46" s="69">
        <v>0</v>
      </c>
    </row>
    <row r="47" spans="2:18" ht="12.75">
      <c r="B47" s="64"/>
      <c r="C47" s="67"/>
      <c r="D47" s="67" t="s">
        <v>27</v>
      </c>
      <c r="E47" s="80">
        <v>1</v>
      </c>
      <c r="F47" s="65" t="s">
        <v>28</v>
      </c>
      <c r="G47" s="65"/>
      <c r="H47" s="65"/>
      <c r="I47" s="65"/>
      <c r="J47" s="65"/>
      <c r="K47" s="9">
        <v>0</v>
      </c>
      <c r="L47" s="10">
        <v>0</v>
      </c>
      <c r="M47" s="10">
        <v>0</v>
      </c>
      <c r="N47" s="10">
        <v>300</v>
      </c>
      <c r="O47" s="10">
        <v>0</v>
      </c>
      <c r="P47" s="10">
        <v>0</v>
      </c>
      <c r="Q47" s="10">
        <v>0</v>
      </c>
      <c r="R47" s="69">
        <v>0</v>
      </c>
    </row>
    <row r="48" spans="2:18" ht="13.5" thickBot="1">
      <c r="B48" s="64"/>
      <c r="C48" s="67"/>
      <c r="D48" s="67" t="s">
        <v>29</v>
      </c>
      <c r="E48" s="81">
        <v>1</v>
      </c>
      <c r="F48" s="65" t="s">
        <v>30</v>
      </c>
      <c r="G48" s="65"/>
      <c r="H48" s="65"/>
      <c r="I48" s="65"/>
      <c r="J48" s="65"/>
      <c r="K48" s="70">
        <v>0</v>
      </c>
      <c r="L48" s="10">
        <v>0</v>
      </c>
      <c r="M48" s="10">
        <v>0</v>
      </c>
      <c r="N48" s="10">
        <v>300</v>
      </c>
      <c r="O48" s="10">
        <v>0</v>
      </c>
      <c r="P48" s="10">
        <v>0</v>
      </c>
      <c r="Q48" s="10">
        <v>0</v>
      </c>
      <c r="R48" s="69">
        <v>0</v>
      </c>
    </row>
    <row r="49" spans="2:18" ht="13.5" thickBot="1">
      <c r="B49" s="71"/>
      <c r="C49" s="72"/>
      <c r="D49" s="72"/>
      <c r="E49" s="73"/>
      <c r="F49" s="72" t="s">
        <v>31</v>
      </c>
      <c r="G49" s="72"/>
      <c r="H49" s="72"/>
      <c r="I49" s="72"/>
      <c r="J49" s="72"/>
      <c r="K49" s="17">
        <v>0</v>
      </c>
      <c r="L49" s="33">
        <v>0</v>
      </c>
      <c r="M49" s="33">
        <v>300</v>
      </c>
      <c r="N49" s="33">
        <v>0</v>
      </c>
      <c r="O49" s="33">
        <v>0</v>
      </c>
      <c r="P49" s="33">
        <v>0</v>
      </c>
      <c r="Q49" s="33">
        <v>0</v>
      </c>
      <c r="R49" s="34">
        <v>0</v>
      </c>
    </row>
    <row r="50" spans="2:18" ht="13.5" thickBot="1">
      <c r="B50" s="65"/>
      <c r="C50" s="65"/>
      <c r="D50" s="65"/>
      <c r="E50" s="65"/>
      <c r="F50" s="65"/>
      <c r="G50" s="65"/>
      <c r="H50" s="65"/>
      <c r="I50" s="65"/>
      <c r="J50" s="65"/>
      <c r="K50" s="74"/>
      <c r="L50" s="10"/>
      <c r="M50" s="10"/>
      <c r="N50" s="10"/>
      <c r="O50" s="10"/>
      <c r="P50" s="10"/>
      <c r="Q50" s="10"/>
      <c r="R50" s="10"/>
    </row>
    <row r="51" spans="2:18" ht="13.5" thickBot="1">
      <c r="B51" s="76" t="s">
        <v>35</v>
      </c>
      <c r="C51" s="77"/>
      <c r="D51" s="77"/>
      <c r="E51" s="78"/>
      <c r="F51" s="58" t="s">
        <v>23</v>
      </c>
      <c r="G51" s="58"/>
      <c r="H51" s="58"/>
      <c r="I51" s="58"/>
      <c r="J51" s="58"/>
      <c r="K51" s="12">
        <v>0</v>
      </c>
      <c r="L51" s="13">
        <v>0</v>
      </c>
      <c r="M51" s="13">
        <v>600</v>
      </c>
      <c r="N51" s="13">
        <v>0</v>
      </c>
      <c r="O51" s="13">
        <v>0</v>
      </c>
      <c r="P51" s="13">
        <v>0</v>
      </c>
      <c r="Q51" s="13">
        <v>0</v>
      </c>
      <c r="R51" s="14">
        <v>0</v>
      </c>
    </row>
    <row r="52" spans="2:18" ht="13.5" thickBot="1">
      <c r="B52" s="64"/>
      <c r="C52" s="65"/>
      <c r="D52" s="65"/>
      <c r="E52" s="66"/>
      <c r="F52" s="65" t="s">
        <v>24</v>
      </c>
      <c r="G52" s="65"/>
      <c r="H52" s="65"/>
      <c r="I52" s="65"/>
      <c r="J52" s="65"/>
      <c r="K52" s="53">
        <v>100</v>
      </c>
      <c r="L52" s="75"/>
      <c r="M52" s="75"/>
      <c r="N52" s="75"/>
      <c r="O52" s="75"/>
      <c r="P52" s="75"/>
      <c r="Q52" s="75"/>
      <c r="R52" s="52"/>
    </row>
    <row r="53" spans="2:18" ht="12.75">
      <c r="B53" s="64"/>
      <c r="C53" s="67"/>
      <c r="D53" s="67" t="s">
        <v>25</v>
      </c>
      <c r="E53" s="79">
        <v>2</v>
      </c>
      <c r="F53" s="65" t="s">
        <v>26</v>
      </c>
      <c r="G53" s="65"/>
      <c r="H53" s="65"/>
      <c r="I53" s="65"/>
      <c r="J53" s="65"/>
      <c r="K53" s="9">
        <v>100</v>
      </c>
      <c r="L53" s="10">
        <v>100</v>
      </c>
      <c r="M53" s="10">
        <v>100</v>
      </c>
      <c r="N53" s="10">
        <v>0</v>
      </c>
      <c r="O53" s="10">
        <v>0</v>
      </c>
      <c r="P53" s="10">
        <v>0</v>
      </c>
      <c r="Q53" s="10">
        <v>0</v>
      </c>
      <c r="R53" s="69">
        <v>0</v>
      </c>
    </row>
    <row r="54" spans="2:18" ht="12.75">
      <c r="B54" s="64"/>
      <c r="C54" s="67"/>
      <c r="D54" s="67" t="s">
        <v>27</v>
      </c>
      <c r="E54" s="80">
        <v>2</v>
      </c>
      <c r="F54" s="65" t="s">
        <v>28</v>
      </c>
      <c r="G54" s="65"/>
      <c r="H54" s="65"/>
      <c r="I54" s="65"/>
      <c r="J54" s="65"/>
      <c r="K54" s="9">
        <v>0</v>
      </c>
      <c r="L54" s="10">
        <v>0</v>
      </c>
      <c r="M54" s="10">
        <v>500</v>
      </c>
      <c r="N54" s="10">
        <v>0</v>
      </c>
      <c r="O54" s="10">
        <v>0</v>
      </c>
      <c r="P54" s="10">
        <v>0</v>
      </c>
      <c r="Q54" s="10">
        <v>0</v>
      </c>
      <c r="R54" s="69">
        <v>0</v>
      </c>
    </row>
    <row r="55" spans="2:18" ht="13.5" thickBot="1">
      <c r="B55" s="64"/>
      <c r="C55" s="67"/>
      <c r="D55" s="67" t="s">
        <v>29</v>
      </c>
      <c r="E55" s="81">
        <v>1</v>
      </c>
      <c r="F55" s="65" t="s">
        <v>30</v>
      </c>
      <c r="G55" s="65"/>
      <c r="H55" s="65"/>
      <c r="I55" s="65"/>
      <c r="J55" s="65"/>
      <c r="K55" s="70">
        <v>0</v>
      </c>
      <c r="L55" s="10">
        <v>0</v>
      </c>
      <c r="M55" s="10">
        <v>500</v>
      </c>
      <c r="N55" s="10">
        <v>0</v>
      </c>
      <c r="O55" s="10">
        <v>0</v>
      </c>
      <c r="P55" s="10">
        <v>0</v>
      </c>
      <c r="Q55" s="10">
        <v>0</v>
      </c>
      <c r="R55" s="69">
        <v>0</v>
      </c>
    </row>
    <row r="56" spans="2:18" ht="13.5" thickBot="1">
      <c r="B56" s="71"/>
      <c r="C56" s="72"/>
      <c r="D56" s="72"/>
      <c r="E56" s="73"/>
      <c r="F56" s="72" t="s">
        <v>31</v>
      </c>
      <c r="G56" s="72"/>
      <c r="H56" s="72"/>
      <c r="I56" s="72"/>
      <c r="J56" s="72"/>
      <c r="K56" s="17">
        <v>500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4">
        <v>0</v>
      </c>
    </row>
    <row r="59" spans="1:11" ht="12.75">
      <c r="A59" s="55" t="s">
        <v>64</v>
      </c>
      <c r="B59" s="54" t="s">
        <v>10</v>
      </c>
      <c r="C59" s="54"/>
      <c r="D59" s="7"/>
      <c r="E59" s="7"/>
      <c r="F59" s="7"/>
      <c r="G59" s="7"/>
      <c r="H59" s="7"/>
      <c r="I59" s="7"/>
      <c r="J59" s="7"/>
      <c r="K59" s="7"/>
    </row>
    <row r="60" spans="2:11" ht="13.5" thickBot="1">
      <c r="B60" s="6"/>
      <c r="C60" s="6"/>
      <c r="D60" s="7"/>
      <c r="E60" s="7"/>
      <c r="F60" s="7"/>
      <c r="G60" s="7"/>
      <c r="H60" s="7"/>
      <c r="I60" s="7"/>
      <c r="J60" s="7"/>
      <c r="K60" s="7"/>
    </row>
    <row r="61" spans="2:11" ht="13.5" thickBot="1">
      <c r="B61" s="6"/>
      <c r="C61" s="6"/>
      <c r="D61" s="12" t="s">
        <v>55</v>
      </c>
      <c r="E61" s="84"/>
      <c r="F61" s="7"/>
      <c r="G61" s="7"/>
      <c r="H61" s="7"/>
      <c r="I61" s="7"/>
      <c r="J61" s="7"/>
      <c r="K61" s="7"/>
    </row>
    <row r="62" spans="2:11" ht="13.5" thickBot="1">
      <c r="B62" s="57" t="s">
        <v>13</v>
      </c>
      <c r="C62" s="58"/>
      <c r="D62" s="17" t="s">
        <v>54</v>
      </c>
      <c r="E62" s="34" t="s">
        <v>19</v>
      </c>
      <c r="F62" s="7"/>
      <c r="G62" s="7"/>
      <c r="H62" s="7"/>
      <c r="I62" s="7"/>
      <c r="J62" s="7"/>
      <c r="K62" s="7"/>
    </row>
    <row r="63" spans="2:11" ht="12.75">
      <c r="B63" s="57" t="s">
        <v>14</v>
      </c>
      <c r="C63" s="59"/>
      <c r="D63" s="83">
        <v>0.5</v>
      </c>
      <c r="E63" s="82">
        <v>200</v>
      </c>
      <c r="F63" s="7"/>
      <c r="G63" s="7"/>
      <c r="H63" s="7"/>
      <c r="I63" s="7"/>
      <c r="J63" s="7"/>
      <c r="K63" s="7"/>
    </row>
    <row r="64" spans="2:11" ht="13.5" thickBot="1">
      <c r="B64" s="71" t="s">
        <v>15</v>
      </c>
      <c r="C64" s="73"/>
      <c r="D64" s="93">
        <v>1</v>
      </c>
      <c r="E64" s="91">
        <v>250</v>
      </c>
      <c r="F64" s="7"/>
      <c r="G64" s="7"/>
      <c r="H64" s="7"/>
      <c r="I64" s="7"/>
      <c r="J64" s="7"/>
      <c r="K64" s="7"/>
    </row>
    <row r="65" spans="2:11" ht="12.7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3.5" thickBot="1">
      <c r="B66" s="65" t="s">
        <v>16</v>
      </c>
      <c r="C66" s="65"/>
      <c r="D66" s="65"/>
      <c r="E66" s="90"/>
      <c r="F66" s="65"/>
      <c r="G66" s="90"/>
      <c r="H66" s="65"/>
      <c r="I66" s="90"/>
      <c r="J66" s="72"/>
      <c r="K66" s="90"/>
    </row>
    <row r="67" spans="2:11" ht="13.5" thickBot="1">
      <c r="B67" s="57" t="s">
        <v>11</v>
      </c>
      <c r="C67" s="59"/>
      <c r="D67" s="94">
        <v>1</v>
      </c>
      <c r="E67" s="40"/>
      <c r="F67" s="85">
        <v>2</v>
      </c>
      <c r="G67" s="40"/>
      <c r="H67" s="85">
        <v>3</v>
      </c>
      <c r="I67" s="86"/>
      <c r="J67" s="45">
        <v>4</v>
      </c>
      <c r="K67" s="46"/>
    </row>
    <row r="68" spans="2:11" ht="13.5" thickBot="1">
      <c r="B68" s="61" t="s">
        <v>12</v>
      </c>
      <c r="C68" s="63"/>
      <c r="D68" s="52">
        <v>200</v>
      </c>
      <c r="E68" s="87"/>
      <c r="F68" s="92">
        <v>300</v>
      </c>
      <c r="G68" s="87"/>
      <c r="H68" s="92">
        <v>100</v>
      </c>
      <c r="I68" s="88"/>
      <c r="J68" s="92">
        <v>150</v>
      </c>
      <c r="K68" s="87"/>
    </row>
    <row r="69" spans="2:11" ht="12.75">
      <c r="B69" s="64" t="s">
        <v>17</v>
      </c>
      <c r="C69" s="64"/>
      <c r="D69" s="12">
        <v>100</v>
      </c>
      <c r="E69" s="14" t="s">
        <v>56</v>
      </c>
      <c r="F69" s="12">
        <v>150</v>
      </c>
      <c r="G69" s="14" t="s">
        <v>57</v>
      </c>
      <c r="H69" s="12">
        <v>50</v>
      </c>
      <c r="I69" s="13" t="s">
        <v>58</v>
      </c>
      <c r="J69" s="9">
        <v>75</v>
      </c>
      <c r="K69" s="69" t="s">
        <v>59</v>
      </c>
    </row>
    <row r="70" spans="2:11" ht="13.5" thickBot="1">
      <c r="B70" s="89" t="s">
        <v>18</v>
      </c>
      <c r="C70" s="89"/>
      <c r="D70" s="17">
        <v>200</v>
      </c>
      <c r="E70" s="34" t="s">
        <v>60</v>
      </c>
      <c r="F70" s="17">
        <v>300</v>
      </c>
      <c r="G70" s="34" t="s">
        <v>61</v>
      </c>
      <c r="H70" s="17">
        <v>100</v>
      </c>
      <c r="I70" s="33" t="s">
        <v>62</v>
      </c>
      <c r="J70" s="17">
        <v>150</v>
      </c>
      <c r="K70" s="34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2001-03-22T03:33:18Z</cp:lastPrinted>
  <dcterms:created xsi:type="dcterms:W3CDTF">1999-12-24T02:57:02Z</dcterms:created>
  <dcterms:modified xsi:type="dcterms:W3CDTF">2001-04-04T18:32:44Z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