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20" activeTab="0"/>
  </bookViews>
  <sheets>
    <sheet name="FPDS- Thunderbird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<sst xmlns="http://schemas.openxmlformats.org/spreadsheetml/2006/main" count="64" uniqueCount="41">
  <si>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SI</t>
  </si>
  <si>
    <t>SC</t>
  </si>
  <si>
    <t>PH</t>
  </si>
  <si>
    <t>PA</t>
  </si>
  <si>
    <t>ST</t>
  </si>
  <si>
    <t>PT</t>
  </si>
  <si>
    <t>PR</t>
  </si>
  <si>
    <t>CP</t>
  </si>
  <si>
    <t>CC</t>
  </si>
  <si>
    <t>LR</t>
  </si>
  <si>
    <t>LS</t>
  </si>
  <si>
    <t>Time to Complete Activities (Weeks)</t>
  </si>
  <si>
    <t>Scale</t>
  </si>
  <si>
    <t>KO</t>
  </si>
  <si>
    <t>PS1</t>
  </si>
  <si>
    <t>PS2</t>
  </si>
  <si>
    <t>VL</t>
  </si>
  <si>
    <t>V6/P6</t>
  </si>
  <si>
    <t>V5/P5</t>
  </si>
  <si>
    <t>V4/P4</t>
  </si>
  <si>
    <t>V3/P3</t>
  </si>
  <si>
    <t>V2/P2</t>
  </si>
  <si>
    <t>V1/P1</t>
  </si>
  <si>
    <t>Years</t>
  </si>
  <si>
    <t>Total (Weeks)</t>
  </si>
  <si>
    <t>Launch Week</t>
  </si>
  <si>
    <t>FPDS Thunderbird Schedule - Activity Start Dates</t>
  </si>
  <si>
    <t>Thunderbird
2004 (V1/P1)</t>
  </si>
  <si>
    <t>Thunderbird
2005 (V1/P1)</t>
  </si>
  <si>
    <t>Thunderbird
2006 (V3/P3)</t>
  </si>
  <si>
    <t>Thunderbird
2007 (V1/P1)</t>
  </si>
  <si>
    <t>Thunderbird
2008 (V5/P5)</t>
  </si>
  <si>
    <t>January 2003</t>
  </si>
  <si>
    <t>January 2007</t>
  </si>
  <si>
    <t>January 2004</t>
  </si>
  <si>
    <t>January 2008</t>
  </si>
  <si>
    <t>January 2005</t>
  </si>
  <si>
    <t>January 2006</t>
  </si>
  <si>
    <t>2006, 2007, 2008</t>
  </si>
  <si>
    <t>2004, 2005. 2006</t>
  </si>
  <si>
    <t>Latest Start Times (Weeks before Launch)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</si>
</sst>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49" fontId="5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2.57421875" style="19" customWidth="1"/>
    <col min="3" max="3" width="9.28125" style="15" customWidth="1"/>
    <col min="4" max="4" width="10.140625" style="15" customWidth="1"/>
    <col min="5" max="5" width="9.8515625" style="15" customWidth="1"/>
    <col min="6" max="6" width="10.28125" style="15" customWidth="1"/>
    <col min="7" max="10" width="9.28125" style="15" customWidth="1"/>
    <col min="11" max="11" width="11.140625" style="15" customWidth="1"/>
    <col min="12" max="17" width="9.28125" style="15" customWidth="1"/>
    <col min="18" max="18" width="9.140625" style="15" customWidth="1"/>
    <col min="19" max="19" width="10.140625" style="15" bestFit="1" customWidth="1"/>
    <col min="20" max="16384" width="9.140625" style="15" customWidth="1"/>
  </cols>
  <sheetData>
    <row r="2" spans="2:17" s="2" customFormat="1" ht="15.75">
      <c r="B2" s="1"/>
      <c r="C2" s="35" t="s">
        <v>11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9" ht="24">
      <c r="B3" s="12" t="s">
        <v>12</v>
      </c>
      <c r="C3" s="12" t="s">
        <v>13</v>
      </c>
      <c r="D3" s="12" t="s">
        <v>14</v>
      </c>
      <c r="E3" s="12" t="s">
        <v>15</v>
      </c>
      <c r="F3" s="12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6</v>
      </c>
      <c r="M3" s="12" t="s">
        <v>7</v>
      </c>
      <c r="N3" s="12" t="s">
        <v>8</v>
      </c>
      <c r="O3" s="12" t="s">
        <v>9</v>
      </c>
      <c r="P3" s="12" t="s">
        <v>10</v>
      </c>
      <c r="Q3" s="12" t="s">
        <v>16</v>
      </c>
      <c r="R3" s="13" t="s">
        <v>24</v>
      </c>
      <c r="S3" s="14" t="s">
        <v>23</v>
      </c>
    </row>
    <row r="4" spans="2:19" ht="15">
      <c r="B4" s="16" t="s">
        <v>17</v>
      </c>
      <c r="C4" s="16">
        <v>4</v>
      </c>
      <c r="D4" s="16">
        <v>12</v>
      </c>
      <c r="E4" s="16">
        <v>12</v>
      </c>
      <c r="F4" s="16">
        <v>24</v>
      </c>
      <c r="G4" s="16">
        <v>10</v>
      </c>
      <c r="H4" s="16">
        <v>14</v>
      </c>
      <c r="I4" s="16">
        <v>18</v>
      </c>
      <c r="J4" s="16">
        <v>24</v>
      </c>
      <c r="K4" s="16">
        <v>26</v>
      </c>
      <c r="L4" s="16">
        <v>44</v>
      </c>
      <c r="M4" s="16">
        <v>26</v>
      </c>
      <c r="N4" s="16">
        <v>14</v>
      </c>
      <c r="O4" s="16">
        <v>5</v>
      </c>
      <c r="P4" s="16">
        <v>13</v>
      </c>
      <c r="Q4" s="16">
        <v>12</v>
      </c>
      <c r="R4" s="17">
        <f aca="true" t="shared" si="0" ref="R4:R9">SUM(C4:Q4)-J4</f>
        <v>234</v>
      </c>
      <c r="S4" s="18">
        <f aca="true" t="shared" si="1" ref="S4:S9">R4/52</f>
        <v>4.5</v>
      </c>
    </row>
    <row r="5" spans="2:19" ht="15">
      <c r="B5" s="16" t="s">
        <v>18</v>
      </c>
      <c r="C5" s="16">
        <v>4</v>
      </c>
      <c r="D5" s="16">
        <v>12</v>
      </c>
      <c r="E5" s="16">
        <v>12</v>
      </c>
      <c r="F5" s="16">
        <v>20</v>
      </c>
      <c r="G5" s="16">
        <v>10</v>
      </c>
      <c r="H5" s="16">
        <v>14</v>
      </c>
      <c r="I5" s="16">
        <v>18</v>
      </c>
      <c r="J5" s="16">
        <v>24</v>
      </c>
      <c r="K5" s="16">
        <v>26</v>
      </c>
      <c r="L5" s="16">
        <v>40</v>
      </c>
      <c r="M5" s="16">
        <v>26</v>
      </c>
      <c r="N5" s="16">
        <v>14</v>
      </c>
      <c r="O5" s="16">
        <v>5</v>
      </c>
      <c r="P5" s="16">
        <v>13</v>
      </c>
      <c r="Q5" s="16">
        <v>12</v>
      </c>
      <c r="R5" s="17">
        <f t="shared" si="0"/>
        <v>226</v>
      </c>
      <c r="S5" s="18">
        <f t="shared" si="1"/>
        <v>4.346153846153846</v>
      </c>
    </row>
    <row r="6" spans="2:19" ht="15">
      <c r="B6" s="16" t="s">
        <v>19</v>
      </c>
      <c r="C6" s="16">
        <v>4</v>
      </c>
      <c r="D6" s="16">
        <v>8</v>
      </c>
      <c r="E6" s="16">
        <v>8</v>
      </c>
      <c r="F6" s="16">
        <v>12</v>
      </c>
      <c r="G6" s="16">
        <v>2</v>
      </c>
      <c r="H6" s="16">
        <v>14</v>
      </c>
      <c r="I6" s="16">
        <v>14</v>
      </c>
      <c r="J6" s="16">
        <v>18</v>
      </c>
      <c r="K6" s="16">
        <v>26</v>
      </c>
      <c r="L6" s="16">
        <v>40</v>
      </c>
      <c r="M6" s="16">
        <v>24</v>
      </c>
      <c r="N6" s="16">
        <v>14</v>
      </c>
      <c r="O6" s="16">
        <v>5</v>
      </c>
      <c r="P6" s="16">
        <v>13</v>
      </c>
      <c r="Q6" s="16">
        <v>8</v>
      </c>
      <c r="R6" s="17">
        <f t="shared" si="0"/>
        <v>192</v>
      </c>
      <c r="S6" s="18">
        <f t="shared" si="1"/>
        <v>3.6923076923076925</v>
      </c>
    </row>
    <row r="7" spans="2:19" ht="15">
      <c r="B7" s="16" t="s">
        <v>20</v>
      </c>
      <c r="C7" s="16">
        <v>4</v>
      </c>
      <c r="D7" s="16">
        <v>4</v>
      </c>
      <c r="E7" s="16">
        <v>8</v>
      </c>
      <c r="F7" s="16">
        <v>8</v>
      </c>
      <c r="G7" s="16">
        <v>0</v>
      </c>
      <c r="H7" s="16">
        <v>12</v>
      </c>
      <c r="I7" s="16">
        <v>0</v>
      </c>
      <c r="J7" s="16">
        <v>12</v>
      </c>
      <c r="K7" s="16">
        <v>26</v>
      </c>
      <c r="L7" s="16">
        <v>32</v>
      </c>
      <c r="M7" s="16">
        <v>24</v>
      </c>
      <c r="N7" s="16">
        <v>14</v>
      </c>
      <c r="O7" s="16">
        <v>5</v>
      </c>
      <c r="P7" s="16">
        <v>13</v>
      </c>
      <c r="Q7" s="16">
        <v>2</v>
      </c>
      <c r="R7" s="17">
        <f t="shared" si="0"/>
        <v>152</v>
      </c>
      <c r="S7" s="18">
        <f t="shared" si="1"/>
        <v>2.923076923076923</v>
      </c>
    </row>
    <row r="8" spans="2:19" ht="15">
      <c r="B8" s="16" t="s">
        <v>21</v>
      </c>
      <c r="C8" s="16">
        <v>4</v>
      </c>
      <c r="D8" s="16">
        <v>4</v>
      </c>
      <c r="E8" s="16">
        <v>4</v>
      </c>
      <c r="F8" s="16">
        <v>8</v>
      </c>
      <c r="G8" s="16">
        <v>0</v>
      </c>
      <c r="H8" s="16">
        <v>8</v>
      </c>
      <c r="I8" s="16">
        <v>0</v>
      </c>
      <c r="J8" s="16">
        <v>0</v>
      </c>
      <c r="K8" s="16">
        <v>26</v>
      </c>
      <c r="L8" s="16">
        <v>32</v>
      </c>
      <c r="M8" s="16">
        <v>16</v>
      </c>
      <c r="N8" s="16">
        <v>10</v>
      </c>
      <c r="O8" s="16">
        <v>5</v>
      </c>
      <c r="P8" s="16">
        <v>9</v>
      </c>
      <c r="Q8" s="16">
        <v>2</v>
      </c>
      <c r="R8" s="17">
        <f t="shared" si="0"/>
        <v>128</v>
      </c>
      <c r="S8" s="18">
        <f t="shared" si="1"/>
        <v>2.4615384615384617</v>
      </c>
    </row>
    <row r="9" spans="2:19" ht="15">
      <c r="B9" s="16" t="s">
        <v>22</v>
      </c>
      <c r="C9" s="16">
        <v>4</v>
      </c>
      <c r="D9" s="16">
        <v>4</v>
      </c>
      <c r="E9" s="16">
        <v>4</v>
      </c>
      <c r="F9" s="16">
        <v>8</v>
      </c>
      <c r="G9" s="16">
        <v>0</v>
      </c>
      <c r="H9" s="16">
        <v>8</v>
      </c>
      <c r="I9" s="16">
        <v>0</v>
      </c>
      <c r="J9" s="16">
        <v>0</v>
      </c>
      <c r="K9" s="16">
        <v>12</v>
      </c>
      <c r="L9" s="16">
        <v>24</v>
      </c>
      <c r="M9" s="16">
        <v>12</v>
      </c>
      <c r="N9" s="16">
        <v>6</v>
      </c>
      <c r="O9" s="16">
        <v>5</v>
      </c>
      <c r="P9" s="16">
        <v>9</v>
      </c>
      <c r="Q9" s="16">
        <v>2</v>
      </c>
      <c r="R9" s="17">
        <f t="shared" si="0"/>
        <v>98</v>
      </c>
      <c r="S9" s="18">
        <f t="shared" si="1"/>
        <v>1.8846153846153846</v>
      </c>
    </row>
    <row r="11" spans="2:17" s="2" customFormat="1" ht="15.75">
      <c r="B11" s="20" t="s">
        <v>12</v>
      </c>
      <c r="C11" s="38" t="s">
        <v>40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7" ht="15">
      <c r="B12" s="16" t="s">
        <v>17</v>
      </c>
      <c r="C12" s="17">
        <f aca="true" t="shared" si="2" ref="C12:P17">D12+C4</f>
        <v>234</v>
      </c>
      <c r="D12" s="17">
        <f t="shared" si="2"/>
        <v>230</v>
      </c>
      <c r="E12" s="17">
        <f t="shared" si="2"/>
        <v>218</v>
      </c>
      <c r="F12" s="17">
        <f t="shared" si="2"/>
        <v>206</v>
      </c>
      <c r="G12" s="17">
        <f t="shared" si="2"/>
        <v>182</v>
      </c>
      <c r="H12" s="17">
        <f t="shared" si="2"/>
        <v>172</v>
      </c>
      <c r="I12" s="17">
        <f>MAX(J12:K12)+I4</f>
        <v>158</v>
      </c>
      <c r="J12" s="17">
        <f>L12+J4</f>
        <v>138</v>
      </c>
      <c r="K12" s="17">
        <f t="shared" si="2"/>
        <v>140</v>
      </c>
      <c r="L12" s="17">
        <f t="shared" si="2"/>
        <v>114</v>
      </c>
      <c r="M12" s="17">
        <f t="shared" si="2"/>
        <v>70</v>
      </c>
      <c r="N12" s="17">
        <f t="shared" si="2"/>
        <v>44</v>
      </c>
      <c r="O12" s="17">
        <f t="shared" si="2"/>
        <v>30</v>
      </c>
      <c r="P12" s="17">
        <f>Q12+P4</f>
        <v>25</v>
      </c>
      <c r="Q12" s="17">
        <f aca="true" t="shared" si="3" ref="Q12:Q17">Q4</f>
        <v>12</v>
      </c>
    </row>
    <row r="13" spans="2:17" ht="15">
      <c r="B13" s="16" t="s">
        <v>18</v>
      </c>
      <c r="C13" s="17">
        <f t="shared" si="2"/>
        <v>226</v>
      </c>
      <c r="D13" s="17">
        <f t="shared" si="2"/>
        <v>222</v>
      </c>
      <c r="E13" s="17">
        <f t="shared" si="2"/>
        <v>210</v>
      </c>
      <c r="F13" s="17">
        <f t="shared" si="2"/>
        <v>198</v>
      </c>
      <c r="G13" s="17">
        <f t="shared" si="2"/>
        <v>178</v>
      </c>
      <c r="H13" s="17">
        <f t="shared" si="2"/>
        <v>168</v>
      </c>
      <c r="I13" s="17">
        <f>MAX(J13:K13)+I5</f>
        <v>154</v>
      </c>
      <c r="J13" s="17">
        <f>L13+J5</f>
        <v>134</v>
      </c>
      <c r="K13" s="17">
        <f t="shared" si="2"/>
        <v>136</v>
      </c>
      <c r="L13" s="17">
        <f t="shared" si="2"/>
        <v>110</v>
      </c>
      <c r="M13" s="17">
        <f t="shared" si="2"/>
        <v>70</v>
      </c>
      <c r="N13" s="17">
        <f t="shared" si="2"/>
        <v>44</v>
      </c>
      <c r="O13" s="17">
        <f t="shared" si="2"/>
        <v>30</v>
      </c>
      <c r="P13" s="17">
        <f t="shared" si="2"/>
        <v>25</v>
      </c>
      <c r="Q13" s="17">
        <f t="shared" si="3"/>
        <v>12</v>
      </c>
    </row>
    <row r="14" spans="2:17" ht="15">
      <c r="B14" s="16" t="s">
        <v>19</v>
      </c>
      <c r="C14" s="17">
        <f t="shared" si="2"/>
        <v>192</v>
      </c>
      <c r="D14" s="17">
        <f t="shared" si="2"/>
        <v>188</v>
      </c>
      <c r="E14" s="17">
        <f t="shared" si="2"/>
        <v>180</v>
      </c>
      <c r="F14" s="17">
        <f t="shared" si="2"/>
        <v>172</v>
      </c>
      <c r="G14" s="17">
        <f t="shared" si="2"/>
        <v>160</v>
      </c>
      <c r="H14" s="17">
        <f t="shared" si="2"/>
        <v>158</v>
      </c>
      <c r="I14" s="17">
        <f>MAX(J14:K14)+I6</f>
        <v>144</v>
      </c>
      <c r="J14" s="17">
        <f>L14+J6</f>
        <v>122</v>
      </c>
      <c r="K14" s="17">
        <f t="shared" si="2"/>
        <v>130</v>
      </c>
      <c r="L14" s="17">
        <f t="shared" si="2"/>
        <v>104</v>
      </c>
      <c r="M14" s="17">
        <f t="shared" si="2"/>
        <v>64</v>
      </c>
      <c r="N14" s="17">
        <f t="shared" si="2"/>
        <v>40</v>
      </c>
      <c r="O14" s="17">
        <f t="shared" si="2"/>
        <v>26</v>
      </c>
      <c r="P14" s="17">
        <f t="shared" si="2"/>
        <v>21</v>
      </c>
      <c r="Q14" s="17">
        <f t="shared" si="3"/>
        <v>8</v>
      </c>
    </row>
    <row r="15" spans="2:17" ht="15">
      <c r="B15" s="16" t="s">
        <v>20</v>
      </c>
      <c r="C15" s="17">
        <f t="shared" si="2"/>
        <v>152</v>
      </c>
      <c r="D15" s="17">
        <f t="shared" si="2"/>
        <v>148</v>
      </c>
      <c r="E15" s="17">
        <f t="shared" si="2"/>
        <v>144</v>
      </c>
      <c r="F15" s="17">
        <f t="shared" si="2"/>
        <v>136</v>
      </c>
      <c r="G15" s="17">
        <f t="shared" si="2"/>
        <v>128</v>
      </c>
      <c r="H15" s="17">
        <f t="shared" si="2"/>
        <v>128</v>
      </c>
      <c r="I15" s="17">
        <f>MAX(J15:K15)+I7</f>
        <v>116</v>
      </c>
      <c r="J15" s="17">
        <f>L15+J7</f>
        <v>102</v>
      </c>
      <c r="K15" s="17">
        <f t="shared" si="2"/>
        <v>116</v>
      </c>
      <c r="L15" s="17">
        <f t="shared" si="2"/>
        <v>90</v>
      </c>
      <c r="M15" s="17">
        <f t="shared" si="2"/>
        <v>58</v>
      </c>
      <c r="N15" s="17">
        <f t="shared" si="2"/>
        <v>34</v>
      </c>
      <c r="O15" s="17">
        <f t="shared" si="2"/>
        <v>20</v>
      </c>
      <c r="P15" s="17">
        <f t="shared" si="2"/>
        <v>15</v>
      </c>
      <c r="Q15" s="17">
        <f t="shared" si="3"/>
        <v>2</v>
      </c>
    </row>
    <row r="16" spans="2:17" ht="15">
      <c r="B16" s="16" t="s">
        <v>21</v>
      </c>
      <c r="C16" s="17">
        <f t="shared" si="2"/>
        <v>128</v>
      </c>
      <c r="D16" s="17">
        <f t="shared" si="2"/>
        <v>124</v>
      </c>
      <c r="E16" s="17">
        <f t="shared" si="2"/>
        <v>120</v>
      </c>
      <c r="F16" s="17">
        <f t="shared" si="2"/>
        <v>116</v>
      </c>
      <c r="G16" s="17">
        <f t="shared" si="2"/>
        <v>108</v>
      </c>
      <c r="H16" s="17">
        <f t="shared" si="2"/>
        <v>108</v>
      </c>
      <c r="I16" s="17">
        <f>MAX(J16:K16)+I8</f>
        <v>100</v>
      </c>
      <c r="J16" s="17">
        <f>L16+J8</f>
        <v>74</v>
      </c>
      <c r="K16" s="17">
        <f t="shared" si="2"/>
        <v>100</v>
      </c>
      <c r="L16" s="17">
        <f t="shared" si="2"/>
        <v>74</v>
      </c>
      <c r="M16" s="17">
        <f t="shared" si="2"/>
        <v>42</v>
      </c>
      <c r="N16" s="17">
        <f t="shared" si="2"/>
        <v>26</v>
      </c>
      <c r="O16" s="17">
        <f t="shared" si="2"/>
        <v>16</v>
      </c>
      <c r="P16" s="17">
        <f t="shared" si="2"/>
        <v>11</v>
      </c>
      <c r="Q16" s="17">
        <f t="shared" si="3"/>
        <v>2</v>
      </c>
    </row>
    <row r="17" spans="2:17" ht="15">
      <c r="B17" s="16" t="s">
        <v>22</v>
      </c>
      <c r="C17" s="17">
        <f>D17+C9</f>
        <v>98</v>
      </c>
      <c r="D17" s="17">
        <f>E17+D9</f>
        <v>94</v>
      </c>
      <c r="E17" s="17">
        <f>F17+E9</f>
        <v>90</v>
      </c>
      <c r="F17" s="17">
        <f>G17+F9</f>
        <v>86</v>
      </c>
      <c r="G17" s="17">
        <f>H17+G9</f>
        <v>78</v>
      </c>
      <c r="H17" s="17">
        <f t="shared" si="2"/>
        <v>78</v>
      </c>
      <c r="I17" s="17">
        <f>J17+I9</f>
        <v>70</v>
      </c>
      <c r="J17" s="17">
        <f>K17+J9</f>
        <v>70</v>
      </c>
      <c r="K17" s="17">
        <f t="shared" si="2"/>
        <v>70</v>
      </c>
      <c r="L17" s="17">
        <f>M17+L9</f>
        <v>58</v>
      </c>
      <c r="M17" s="17">
        <f>N17+M9</f>
        <v>34</v>
      </c>
      <c r="N17" s="17">
        <f>O17+N9</f>
        <v>22</v>
      </c>
      <c r="O17" s="17">
        <f>P17+O9</f>
        <v>16</v>
      </c>
      <c r="P17" s="17">
        <f>Q17+P9</f>
        <v>11</v>
      </c>
      <c r="Q17" s="17">
        <f t="shared" si="3"/>
        <v>2</v>
      </c>
    </row>
    <row r="19" spans="2:6" ht="12.75">
      <c r="B19" s="39" t="s">
        <v>26</v>
      </c>
      <c r="C19" s="40"/>
      <c r="D19" s="40"/>
      <c r="E19" s="40"/>
      <c r="F19" s="40"/>
    </row>
    <row r="20" spans="2:18" s="23" customFormat="1" ht="24">
      <c r="B20" s="21"/>
      <c r="C20" s="22" t="s">
        <v>13</v>
      </c>
      <c r="D20" s="22" t="s">
        <v>14</v>
      </c>
      <c r="E20" s="22" t="s">
        <v>15</v>
      </c>
      <c r="F20" s="22" t="s">
        <v>0</v>
      </c>
      <c r="G20" s="22" t="s">
        <v>1</v>
      </c>
      <c r="H20" s="22" t="s">
        <v>2</v>
      </c>
      <c r="I20" s="22" t="s">
        <v>3</v>
      </c>
      <c r="J20" s="22" t="s">
        <v>4</v>
      </c>
      <c r="K20" s="22" t="s">
        <v>5</v>
      </c>
      <c r="L20" s="22" t="s">
        <v>6</v>
      </c>
      <c r="M20" s="22" t="s">
        <v>7</v>
      </c>
      <c r="N20" s="22" t="s">
        <v>8</v>
      </c>
      <c r="O20" s="22" t="s">
        <v>9</v>
      </c>
      <c r="P20" s="22" t="s">
        <v>10</v>
      </c>
      <c r="Q20" s="22" t="s">
        <v>16</v>
      </c>
      <c r="R20" s="4" t="s">
        <v>25</v>
      </c>
    </row>
    <row r="21" spans="2:19" ht="25.5">
      <c r="B21" s="24" t="s">
        <v>27</v>
      </c>
      <c r="C21" s="5">
        <f aca="true" t="shared" si="4" ref="C21:P21">$R$21-C17*7</f>
        <v>37514</v>
      </c>
      <c r="D21" s="5">
        <f t="shared" si="4"/>
        <v>37542</v>
      </c>
      <c r="E21" s="5">
        <f t="shared" si="4"/>
        <v>37570</v>
      </c>
      <c r="F21" s="6">
        <f t="shared" si="4"/>
        <v>37598</v>
      </c>
      <c r="G21" s="5">
        <f t="shared" si="4"/>
        <v>37654</v>
      </c>
      <c r="H21" s="5">
        <f t="shared" si="4"/>
        <v>37654</v>
      </c>
      <c r="I21" s="5">
        <f t="shared" si="4"/>
        <v>37710</v>
      </c>
      <c r="J21" s="5">
        <f t="shared" si="4"/>
        <v>37710</v>
      </c>
      <c r="K21" s="5">
        <f t="shared" si="4"/>
        <v>37710</v>
      </c>
      <c r="L21" s="5">
        <f t="shared" si="4"/>
        <v>37794</v>
      </c>
      <c r="M21" s="7">
        <f t="shared" si="4"/>
        <v>37962</v>
      </c>
      <c r="N21" s="5">
        <f t="shared" si="4"/>
        <v>38046</v>
      </c>
      <c r="O21" s="5">
        <f t="shared" si="4"/>
        <v>38088</v>
      </c>
      <c r="P21" s="5">
        <f t="shared" si="4"/>
        <v>38123</v>
      </c>
      <c r="Q21" s="5">
        <f>$R$21-Q17*7</f>
        <v>38186</v>
      </c>
      <c r="R21" s="25">
        <f>DATE(2004,8,1)</f>
        <v>38200</v>
      </c>
      <c r="S21" s="26"/>
    </row>
    <row r="22" spans="2:18" ht="25.5">
      <c r="B22" s="24" t="s">
        <v>28</v>
      </c>
      <c r="C22" s="5">
        <f aca="true" t="shared" si="5" ref="C22:P22">$R$22-C17*7</f>
        <v>37879</v>
      </c>
      <c r="D22" s="5">
        <f t="shared" si="5"/>
        <v>37907</v>
      </c>
      <c r="E22" s="5">
        <f t="shared" si="5"/>
        <v>37935</v>
      </c>
      <c r="F22" s="7">
        <f t="shared" si="5"/>
        <v>37963</v>
      </c>
      <c r="G22" s="5">
        <f t="shared" si="5"/>
        <v>38019</v>
      </c>
      <c r="H22" s="5">
        <f t="shared" si="5"/>
        <v>38019</v>
      </c>
      <c r="I22" s="5">
        <f t="shared" si="5"/>
        <v>38075</v>
      </c>
      <c r="J22" s="5">
        <f t="shared" si="5"/>
        <v>38075</v>
      </c>
      <c r="K22" s="5">
        <f t="shared" si="5"/>
        <v>38075</v>
      </c>
      <c r="L22" s="5">
        <f t="shared" si="5"/>
        <v>38159</v>
      </c>
      <c r="M22" s="8">
        <f t="shared" si="5"/>
        <v>38327</v>
      </c>
      <c r="N22" s="5">
        <f t="shared" si="5"/>
        <v>38411</v>
      </c>
      <c r="O22" s="5">
        <f t="shared" si="5"/>
        <v>38453</v>
      </c>
      <c r="P22" s="5">
        <f t="shared" si="5"/>
        <v>38488</v>
      </c>
      <c r="Q22" s="5">
        <f>$R$22-Q17*7</f>
        <v>38551</v>
      </c>
      <c r="R22" s="25">
        <f>DATE(2005,8,1)</f>
        <v>38565</v>
      </c>
    </row>
    <row r="23" spans="2:18" ht="25.5">
      <c r="B23" s="24" t="s">
        <v>29</v>
      </c>
      <c r="C23" s="5">
        <f aca="true" t="shared" si="6" ref="C23:P23">$R$23-C15*7</f>
        <v>37866</v>
      </c>
      <c r="D23" s="5">
        <f t="shared" si="6"/>
        <v>37894</v>
      </c>
      <c r="E23" s="5">
        <f t="shared" si="6"/>
        <v>37922</v>
      </c>
      <c r="F23" s="7">
        <f t="shared" si="6"/>
        <v>37978</v>
      </c>
      <c r="G23" s="5">
        <f t="shared" si="6"/>
        <v>38034</v>
      </c>
      <c r="H23" s="5">
        <f t="shared" si="6"/>
        <v>38034</v>
      </c>
      <c r="I23" s="5">
        <f t="shared" si="6"/>
        <v>38118</v>
      </c>
      <c r="J23" s="5">
        <f t="shared" si="6"/>
        <v>38216</v>
      </c>
      <c r="K23" s="5">
        <f t="shared" si="6"/>
        <v>38118</v>
      </c>
      <c r="L23" s="5">
        <f t="shared" si="6"/>
        <v>38300</v>
      </c>
      <c r="M23" s="5">
        <f t="shared" si="6"/>
        <v>38524</v>
      </c>
      <c r="N23" s="9">
        <f t="shared" si="6"/>
        <v>38692</v>
      </c>
      <c r="O23" s="5">
        <f t="shared" si="6"/>
        <v>38790</v>
      </c>
      <c r="P23" s="5">
        <f t="shared" si="6"/>
        <v>38825</v>
      </c>
      <c r="Q23" s="5">
        <f>$R$23-Q15*7</f>
        <v>38916</v>
      </c>
      <c r="R23" s="25">
        <f>DATE(2006,8,1)</f>
        <v>38930</v>
      </c>
    </row>
    <row r="24" spans="2:18" ht="25.5">
      <c r="B24" s="24" t="s">
        <v>30</v>
      </c>
      <c r="C24" s="5">
        <f aca="true" t="shared" si="7" ref="C24:P24">$R$24-C17*7</f>
        <v>38609</v>
      </c>
      <c r="D24" s="5">
        <f t="shared" si="7"/>
        <v>38637</v>
      </c>
      <c r="E24" s="5">
        <f t="shared" si="7"/>
        <v>38665</v>
      </c>
      <c r="F24" s="9">
        <f t="shared" si="7"/>
        <v>38693</v>
      </c>
      <c r="G24" s="5">
        <f t="shared" si="7"/>
        <v>38749</v>
      </c>
      <c r="H24" s="5">
        <f t="shared" si="7"/>
        <v>38749</v>
      </c>
      <c r="I24" s="5">
        <f t="shared" si="7"/>
        <v>38805</v>
      </c>
      <c r="J24" s="5">
        <f t="shared" si="7"/>
        <v>38805</v>
      </c>
      <c r="K24" s="5">
        <f t="shared" si="7"/>
        <v>38805</v>
      </c>
      <c r="L24" s="5">
        <f t="shared" si="7"/>
        <v>38889</v>
      </c>
      <c r="M24" s="10">
        <f t="shared" si="7"/>
        <v>39057</v>
      </c>
      <c r="N24" s="5">
        <f t="shared" si="7"/>
        <v>39141</v>
      </c>
      <c r="O24" s="5">
        <f t="shared" si="7"/>
        <v>39183</v>
      </c>
      <c r="P24" s="5">
        <f t="shared" si="7"/>
        <v>39218</v>
      </c>
      <c r="Q24" s="5">
        <f>$R$24-Q17*7</f>
        <v>39281</v>
      </c>
      <c r="R24" s="25">
        <f>DATE(2007,8,1)</f>
        <v>39295</v>
      </c>
    </row>
    <row r="25" spans="2:18" ht="25.5">
      <c r="B25" s="24" t="s">
        <v>31</v>
      </c>
      <c r="C25" s="5">
        <f aca="true" t="shared" si="8" ref="C25:P25">$R$25-C13*7</f>
        <v>38079</v>
      </c>
      <c r="D25" s="5">
        <f t="shared" si="8"/>
        <v>38107</v>
      </c>
      <c r="E25" s="5">
        <f t="shared" si="8"/>
        <v>38191</v>
      </c>
      <c r="F25" s="5">
        <f t="shared" si="8"/>
        <v>38275</v>
      </c>
      <c r="G25" s="5">
        <f t="shared" si="8"/>
        <v>38415</v>
      </c>
      <c r="H25" s="5">
        <f t="shared" si="8"/>
        <v>38485</v>
      </c>
      <c r="I25" s="9">
        <f t="shared" si="8"/>
        <v>38583</v>
      </c>
      <c r="J25" s="5">
        <f t="shared" si="8"/>
        <v>38723</v>
      </c>
      <c r="K25" s="5">
        <f t="shared" si="8"/>
        <v>38709</v>
      </c>
      <c r="L25" s="5">
        <f t="shared" si="8"/>
        <v>38891</v>
      </c>
      <c r="M25" s="5">
        <f t="shared" si="8"/>
        <v>39171</v>
      </c>
      <c r="N25" s="11">
        <f t="shared" si="8"/>
        <v>39353</v>
      </c>
      <c r="O25" s="5">
        <f t="shared" si="8"/>
        <v>39451</v>
      </c>
      <c r="P25" s="5">
        <f t="shared" si="8"/>
        <v>39486</v>
      </c>
      <c r="Q25" s="5">
        <f>$R$25-Q13*7</f>
        <v>39577</v>
      </c>
      <c r="R25" s="25">
        <f>DATE(2008,8,1)</f>
        <v>39661</v>
      </c>
    </row>
    <row r="26" ht="12.75">
      <c r="B26" s="27"/>
    </row>
    <row r="27" spans="2:13" ht="12.75">
      <c r="B27" s="27"/>
      <c r="D27" s="28"/>
      <c r="E27" s="41">
        <v>2004</v>
      </c>
      <c r="F27" s="41"/>
      <c r="G27" s="3" t="s">
        <v>32</v>
      </c>
      <c r="J27" s="30"/>
      <c r="K27" s="42" t="s">
        <v>38</v>
      </c>
      <c r="L27" s="42"/>
      <c r="M27" s="3" t="s">
        <v>37</v>
      </c>
    </row>
    <row r="28" spans="2:13" ht="12.75">
      <c r="B28" s="27"/>
      <c r="D28" s="29"/>
      <c r="E28" s="31" t="s">
        <v>39</v>
      </c>
      <c r="F28" s="31"/>
      <c r="G28" s="3" t="s">
        <v>34</v>
      </c>
      <c r="J28" s="28"/>
      <c r="K28" s="33">
        <v>2007</v>
      </c>
      <c r="L28" s="33"/>
      <c r="M28" s="3" t="s">
        <v>33</v>
      </c>
    </row>
    <row r="29" spans="2:13" ht="12.75">
      <c r="B29" s="27"/>
      <c r="D29" s="28"/>
      <c r="E29" s="32" t="s">
        <v>39</v>
      </c>
      <c r="F29" s="32"/>
      <c r="G29" s="3" t="s">
        <v>36</v>
      </c>
      <c r="J29" s="28"/>
      <c r="K29" s="34">
        <v>2008</v>
      </c>
      <c r="L29" s="34"/>
      <c r="M29" s="3" t="s">
        <v>35</v>
      </c>
    </row>
    <row r="30" ht="12.75">
      <c r="B30" s="27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</sheetData>
  <mergeCells count="9">
    <mergeCell ref="C2:Q2"/>
    <mergeCell ref="C11:Q11"/>
    <mergeCell ref="B19:F19"/>
    <mergeCell ref="E27:F27"/>
    <mergeCell ref="K27:L27"/>
    <mergeCell ref="E28:F28"/>
    <mergeCell ref="E29:F29"/>
    <mergeCell ref="K28:L28"/>
    <mergeCell ref="K29:L29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3 - Ford Design Project</dc:subject>
  <dc:creator>Daniel J. Bragg</dc:creator>
  <cp:keywords/>
  <dc:description/>
  <cp:lastModifiedBy>Ordonez</cp:lastModifiedBy>
  <cp:lastPrinted>2003-02-28T13:11:04Z</cp:lastPrinted>
  <dcterms:created xsi:type="dcterms:W3CDTF">2002-05-01T15:12:57Z</dcterms:created>
  <dcterms:modified xsi:type="dcterms:W3CDTF">2004-10-01T22:07:11Z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-1471314402</vt:i4>
  </property>
  <property fmtid="{D5CDD505-2E9C-101B-9397-08002B2CF9AE}" pid="3" name="_EmailSubject">
    <vt:lpwstr>Spreadsheets</vt:lpwstr>
  </property>
  <property fmtid="{D5CDD505-2E9C-101B-9397-08002B2CF9AE}" pid="4" name="_AuthorEmail">
    <vt:lpwstr>jacobs@indiana.edu</vt:lpwstr>
  </property>
  <property fmtid="{D5CDD505-2E9C-101B-9397-08002B2CF9AE}" pid="5" name="_AuthorEmailDisplayName">
    <vt:lpwstr>Jacobs, F. Robert</vt:lpwstr>
  </property>
  <property fmtid="{D5CDD505-2E9C-101B-9397-08002B2CF9AE}" pid="6" name="_ReviewingToolsShownOnce">
    <vt:lpwstr/>
  </property>
</Properties>
</file>