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75" windowHeight="4455" firstSheet="1" activeTab="1"/>
  </bookViews>
  <sheets>
    <sheet name="EOQ and ROP" sheetId="1" r:id="rId1"/>
    <sheet name="SinglePeriod Model" sheetId="2" r:id="rId2"/>
    <sheet name="Fixed Quantity Model" sheetId="3" r:id="rId3"/>
    <sheet name="FIxedTime Model" sheetId="4" r:id="rId4"/>
    <sheet name="Cost Graph EOQ" sheetId="5" r:id="rId5"/>
  </sheets>
  <externalReferences>
    <externalReference r:id="rId8"/>
  </externalReferences>
  <definedNames>
    <definedName name="C_">'EOQ and ROP'!$D$11</definedName>
    <definedName name="Co">'SinglePeriod Model'!$D$6</definedName>
    <definedName name="Cu">'SinglePeriod Model'!$D$7</definedName>
    <definedName name="D" localSheetId="4">'Cost Graph EOQ'!$E$5</definedName>
    <definedName name="D" localSheetId="2">'Fixed Quantity Model'!$E$7</definedName>
    <definedName name="D">'EOQ and ROP'!$D$10</definedName>
    <definedName name="d_">'EOQ and ROP'!$D$16</definedName>
    <definedName name="Days_Operating_per_Year">'Fixed Quantity Model'!$E$11</definedName>
    <definedName name="E_z">'EOQ and ROP'!$E$51:$E$141</definedName>
    <definedName name="Ez_Table">'EOQ and ROP'!$D$51:$E$951</definedName>
    <definedName name="H" localSheetId="4">'Cost Graph EOQ'!$E$7</definedName>
    <definedName name="H" localSheetId="2">'Fixed Quantity Model'!$E$9</definedName>
    <definedName name="H">'EOQ and ROP'!$D$13</definedName>
    <definedName name="i">'EOQ and ROP'!$D$12</definedName>
    <definedName name="IMAX" localSheetId="4">'Cost Graph EOQ'!#REF!</definedName>
    <definedName name="IMAX" localSheetId="2">'Fixed Quantity Model'!$J$8</definedName>
    <definedName name="IMAX">'[1]EPQ - Graph'!$J$6</definedName>
    <definedName name="Increment_Q" localSheetId="4">'Cost Graph EOQ'!$C$56</definedName>
    <definedName name="Increment_Q">'[1]Basic EOQ -Total Cost'!$C$56</definedName>
    <definedName name="L">'Fixed Quantity Model'!$E$12</definedName>
    <definedName name="LookupTable" localSheetId="4">'Cost Graph EOQ'!$C$64:$F$107</definedName>
    <definedName name="LookupTable">'[1]Basic EOQ -Total Cost'!$C$64:$F$107</definedName>
    <definedName name="LookupTableDiscount">'[1]Discount EOQ  - Total Cost'!$C$77:$O$226</definedName>
    <definedName name="LT">'EOQ and ROP'!$D$18</definedName>
    <definedName name="N">'EOQ and ROP'!$D$15</definedName>
    <definedName name="p" localSheetId="4">'Cost Graph EOQ'!#REF!</definedName>
    <definedName name="p" localSheetId="2">'Fixed Quantity Model'!$E$5</definedName>
    <definedName name="p">'SinglePeriod Model'!#REF!</definedName>
    <definedName name="p_">'EOQ and ROP'!#REF!</definedName>
    <definedName name="PricingTable">'[1]Discount EOQ  - Total Cost'!$I$6:$L$8</definedName>
    <definedName name="Q" localSheetId="4">'Cost Graph EOQ'!$C$63:$C$107</definedName>
    <definedName name="Q">'[1]Basic EOQ -Total Cost'!$C$63:$C$107</definedName>
    <definedName name="Q0" localSheetId="4">'Cost Graph EOQ'!#REF!</definedName>
    <definedName name="Q0" localSheetId="2">'Fixed Quantity Model'!$J$7</definedName>
    <definedName name="Q0">'[1]EPQ - Graph'!$J$5</definedName>
    <definedName name="S" localSheetId="4">'Cost Graph EOQ'!$E$6</definedName>
    <definedName name="S" localSheetId="2">'Fixed Quantity Model'!$E$8</definedName>
    <definedName name="S">'EOQ and ROP'!$D$14</definedName>
    <definedName name="SL">'EOQ and ROP'!$C$51:$C$141</definedName>
    <definedName name="SS">'EOQ and ROP'!$D$21</definedName>
    <definedName name="TABLE">'EOQ and ROP'!$E$51:$E$141</definedName>
    <definedName name="TC" localSheetId="4">'Cost Graph EOQ'!$F$64:$F$109</definedName>
    <definedName name="TC">'[1]Basic EOQ -Total Cost'!$F$64:$F$109</definedName>
    <definedName name="THC" localSheetId="4">'Cost Graph EOQ'!$D$64:$D$109</definedName>
    <definedName name="THC">'[1]Basic EOQ -Total Cost'!$D$64:$D$109</definedName>
    <definedName name="TSC" localSheetId="4">'Cost Graph EOQ'!$E$64:$E$109</definedName>
    <definedName name="TSC">'[1]Basic EOQ -Total Cost'!$E$64:$E$109</definedName>
    <definedName name="u" localSheetId="4">'Cost Graph EOQ'!$E$4</definedName>
    <definedName name="u" localSheetId="2">'Fixed Quantity Model'!$E$6</definedName>
    <definedName name="u">'[1]EPQ - Graph'!$E$7</definedName>
    <definedName name="z">'EOQ and ROP'!$D$51:$D$141</definedName>
    <definedName name="Z_Table">'EOQ and ROP'!$C$51:$E$951</definedName>
    <definedName name="σd">'EOQ and ROP'!$D$17</definedName>
    <definedName name="σL">'EOQ and ROP'!#REF!</definedName>
  </definedNames>
  <calcPr fullCalcOnLoad="1"/>
</workbook>
</file>

<file path=xl/sharedStrings.xml><?xml version="1.0" encoding="utf-8"?>
<sst xmlns="http://schemas.openxmlformats.org/spreadsheetml/2006/main" count="145" uniqueCount="104">
  <si>
    <t>This template can be used to calculate different values</t>
  </si>
  <si>
    <t>for an EOQ model.  It can also be used for models involving</t>
  </si>
  <si>
    <t>stochastic demand patterns.</t>
  </si>
  <si>
    <t>INPUT:</t>
  </si>
  <si>
    <t>Annual Demand: D/year</t>
  </si>
  <si>
    <t>Holding cost: H (if not given,H = i*C)</t>
  </si>
  <si>
    <t>Length of year: N(months,weeks,days)</t>
  </si>
  <si>
    <t>Lead TimeL L(months,weeks,days))</t>
  </si>
  <si>
    <t>Safety Stock(if given)</t>
  </si>
  <si>
    <t>OUTPUT:</t>
  </si>
  <si>
    <t>=</t>
  </si>
  <si>
    <t>Annual Inventory Holding Cost</t>
  </si>
  <si>
    <t>Annual Ordering Cost</t>
  </si>
  <si>
    <t>Annual Unit Cost</t>
  </si>
  <si>
    <t>Total  Cost</t>
  </si>
  <si>
    <t>Safety Factor - z: (use E(z) &amp; table below)</t>
  </si>
  <si>
    <t>Cycle Time - T(in days)</t>
  </si>
  <si>
    <t>Number of Orders per year</t>
  </si>
  <si>
    <t>Safety Stock</t>
  </si>
  <si>
    <t xml:space="preserve">Expected Number Out of Stock versus Standard Deviation </t>
  </si>
  <si>
    <t xml:space="preserve"> (Normalized to a Standard Deviation of 1)</t>
  </si>
  <si>
    <t>E(z)</t>
  </si>
  <si>
    <t>z</t>
  </si>
  <si>
    <t>C</t>
  </si>
  <si>
    <t>i</t>
  </si>
  <si>
    <t>S</t>
  </si>
  <si>
    <t>D</t>
  </si>
  <si>
    <t>I</t>
  </si>
  <si>
    <t>Total Cost</t>
  </si>
  <si>
    <t>P</t>
  </si>
  <si>
    <t>H</t>
  </si>
  <si>
    <t>N</t>
  </si>
  <si>
    <r>
      <t>σ</t>
    </r>
    <r>
      <rPr>
        <vertAlign val="subscript"/>
        <sz val="10"/>
        <rFont val="Arial"/>
        <family val="2"/>
      </rPr>
      <t>d</t>
    </r>
  </si>
  <si>
    <r>
      <t>σ</t>
    </r>
    <r>
      <rPr>
        <vertAlign val="subscript"/>
        <sz val="10"/>
        <rFont val="Arial"/>
        <family val="2"/>
      </rPr>
      <t>L</t>
    </r>
  </si>
  <si>
    <t>SS</t>
  </si>
  <si>
    <t>Inventory charge (% of unit cost)</t>
  </si>
  <si>
    <t>Ordering Cost</t>
  </si>
  <si>
    <t>demand per (month,week,day)</t>
  </si>
  <si>
    <t>Std. Deviation/(month,week,day)</t>
  </si>
  <si>
    <t>Lead-time Standard Deviation:</t>
  </si>
  <si>
    <t>Service Level</t>
  </si>
  <si>
    <t>d</t>
  </si>
  <si>
    <t>L</t>
  </si>
  <si>
    <t>Average Inventory =</t>
  </si>
  <si>
    <r>
      <t>Annual demand (</t>
    </r>
    <r>
      <rPr>
        <b/>
        <i/>
        <sz val="10"/>
        <rFont val="Arial"/>
        <family val="2"/>
      </rPr>
      <t>D</t>
    </r>
    <r>
      <rPr>
        <sz val="10"/>
        <rFont val="Arial"/>
        <family val="0"/>
      </rPr>
      <t>)</t>
    </r>
  </si>
  <si>
    <t>Days per cycle =</t>
  </si>
  <si>
    <r>
      <t>Ordering cost (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)</t>
    </r>
  </si>
  <si>
    <t>Number of cycles per year =</t>
  </si>
  <si>
    <r>
      <t>Holding cost per unit per year (</t>
    </r>
    <r>
      <rPr>
        <b/>
        <i/>
        <sz val="10"/>
        <rFont val="Arial"/>
        <family val="2"/>
      </rPr>
      <t>H</t>
    </r>
    <r>
      <rPr>
        <sz val="10"/>
        <rFont val="Arial"/>
        <family val="0"/>
      </rPr>
      <t>)</t>
    </r>
  </si>
  <si>
    <t>Days in operation per year =</t>
  </si>
  <si>
    <t>T</t>
  </si>
  <si>
    <t>CumProd</t>
  </si>
  <si>
    <t>Q</t>
  </si>
  <si>
    <t>y</t>
  </si>
  <si>
    <t>Time</t>
  </si>
  <si>
    <t>InvLevel</t>
  </si>
  <si>
    <t>Usage</t>
  </si>
  <si>
    <t>CumInv</t>
  </si>
  <si>
    <t>UseInv</t>
  </si>
  <si>
    <r>
      <t>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</si>
  <si>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Increment Q</t>
  </si>
  <si>
    <t>THC</t>
  </si>
  <si>
    <t>TSC</t>
  </si>
  <si>
    <t>TC</t>
  </si>
  <si>
    <t>QBEP</t>
  </si>
  <si>
    <r>
      <t>Per Order cost (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)</t>
    </r>
  </si>
  <si>
    <r>
      <t>Cost per unit (</t>
    </r>
    <r>
      <rPr>
        <b/>
        <i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</si>
  <si>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Lead time 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 xml:space="preserve">) </t>
    </r>
  </si>
  <si>
    <t>Reorder point =</t>
  </si>
  <si>
    <t>Total  Annual Holding and Ordering  Cost =</t>
  </si>
  <si>
    <t>X</t>
  </si>
  <si>
    <t>ROP</t>
  </si>
  <si>
    <t>Total Cost =</t>
  </si>
  <si>
    <t>Cost per Unit</t>
  </si>
  <si>
    <t>SL</t>
  </si>
  <si>
    <t>d-bar</t>
  </si>
  <si>
    <t>Average demand over the vulnerable period</t>
  </si>
  <si>
    <t>Forecast average daily demand (d-bar)</t>
  </si>
  <si>
    <t>Number of days between reviews</t>
  </si>
  <si>
    <t>Lead time in days</t>
  </si>
  <si>
    <t>Current inventory level</t>
  </si>
  <si>
    <t>Standard deviation of demand over the review and lead time</t>
  </si>
  <si>
    <t>z-value for the stated service level</t>
  </si>
  <si>
    <t>Safety stock</t>
  </si>
  <si>
    <t>q</t>
  </si>
  <si>
    <t>Order Quantity</t>
  </si>
  <si>
    <t xml:space="preserve">Standard deviation of demand </t>
  </si>
  <si>
    <r>
      <t>Optimal Order Quantity (Q</t>
    </r>
    <r>
      <rPr>
        <vertAlign val="subscript"/>
        <sz val="10"/>
        <rFont val="Arial"/>
        <family val="2"/>
      </rPr>
      <t>opt</t>
    </r>
    <r>
      <rPr>
        <sz val="10"/>
        <rFont val="Arial"/>
        <family val="0"/>
      </rPr>
      <t>)</t>
    </r>
  </si>
  <si>
    <r>
      <t xml:space="preserve">Reorder Point, </t>
    </r>
    <r>
      <rPr>
        <i/>
        <sz val="10"/>
        <rFont val="Arial"/>
        <family val="2"/>
      </rPr>
      <t>R</t>
    </r>
  </si>
  <si>
    <t>Probability</t>
  </si>
  <si>
    <t>Cost per unit of demand overestimated</t>
  </si>
  <si>
    <t>Cost per unit of demand underestimated</t>
  </si>
  <si>
    <r>
      <t>C</t>
    </r>
    <r>
      <rPr>
        <vertAlign val="subscript"/>
        <sz val="12"/>
        <rFont val="Arial"/>
        <family val="2"/>
      </rPr>
      <t xml:space="preserve">o </t>
    </r>
    <r>
      <rPr>
        <sz val="12"/>
        <rFont val="Arial"/>
        <family val="2"/>
      </rPr>
      <t>=</t>
    </r>
  </si>
  <si>
    <r>
      <t>C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2"/>
      </rPr>
      <t>=</t>
    </r>
  </si>
  <si>
    <t>Fixed Quantity Model</t>
  </si>
  <si>
    <t>Fixed Time Period Model with Safety Stock</t>
  </si>
  <si>
    <t>EOQ and Total Cost Graph</t>
  </si>
  <si>
    <t>EOQ and ReOrder Point</t>
  </si>
  <si>
    <t>Number of Units Purchased</t>
  </si>
  <si>
    <t>Units Demanded</t>
  </si>
  <si>
    <t>Single Period Model - Full Marginal Cost Analysis Approach</t>
  </si>
  <si>
    <r>
      <t>s</t>
    </r>
    <r>
      <rPr>
        <i/>
        <vertAlign val="subscript"/>
        <sz val="12"/>
        <rFont val="Arial"/>
        <family val="2"/>
      </rPr>
      <t>d</t>
    </r>
  </si>
  <si>
    <r>
      <t>s</t>
    </r>
    <r>
      <rPr>
        <i/>
        <vertAlign val="subscript"/>
        <sz val="12"/>
        <rFont val="Arial"/>
        <family val="2"/>
      </rPr>
      <t>T+L</t>
    </r>
  </si>
  <si>
    <r>
      <t>Q</t>
    </r>
    <r>
      <rPr>
        <vertAlign val="subscript"/>
        <sz val="12"/>
        <rFont val="Arial"/>
        <family val="0"/>
      </rPr>
      <t>opt</t>
    </r>
    <r>
      <rPr>
        <sz val="12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</si>
</sst>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%"/>
    <numFmt numFmtId="176" formatCode="0.0000000"/>
    <numFmt numFmtId="177" formatCode="0.00000000"/>
    <numFmt numFmtId="178" formatCode="0.000000"/>
    <numFmt numFmtId="179" formatCode="0.00000"/>
    <numFmt numFmtId="180" formatCode="&quot;$&quot;#,##0.00;[Red]&quot;$&quot;#,##0.00"/>
    <numFmt numFmtId="181" formatCode="&quot;$&quot;#,##0"/>
    <numFmt numFmtId="182" formatCode="&quot;$&quot;#,##0.0;[Red]&quot;$&quot;#,##0.0"/>
    <numFmt numFmtId="183" formatCode="&quot;$&quot;#,##0.0"/>
    <numFmt numFmtId="184" formatCode="&quot;$&quot;#,##0.00"/>
    <numFmt numFmtId="185" formatCode="_-&quot;$&quot;* #,##0.000_-;\-&quot;$&quot;* #,##0.000_-;_-&quot;$&quot;* &quot;-&quot;??_-;_-@_-"/>
    <numFmt numFmtId="186" formatCode="_-* #,##0.000_-;\-* #,##0.000_-;_-* &quot;-&quot;??_-;_-@_-"/>
    <numFmt numFmtId="187" formatCode="_-* #,##0.0_-;\-* #,##0.0_-;_-* &quot;-&quot;??_-;_-@_-"/>
    <numFmt numFmtId="188" formatCode="_-* #,##0_-;\-* #,##0_-;_-* &quot;-&quot;??_-;_-@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8"/>
      <name val="Arial"/>
      <family val="0"/>
    </font>
    <font>
      <b/>
      <sz val="8.5"/>
      <name val="Arial"/>
      <family val="2"/>
    </font>
    <font>
      <sz val="9.75"/>
      <name val="Arial"/>
      <family val="0"/>
    </font>
    <font>
      <sz val="5.75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b/>
      <sz val="8"/>
      <color indexed="10"/>
      <name val="Arial"/>
      <family val="2"/>
    </font>
    <font>
      <i/>
      <sz val="12"/>
      <name val="Arial"/>
      <family val="0"/>
    </font>
    <font>
      <i/>
      <sz val="12"/>
      <name val="Symbol"/>
      <family val="1"/>
    </font>
    <font>
      <i/>
      <vertAlign val="subscript"/>
      <sz val="12"/>
      <name val="Arial"/>
      <family val="2"/>
    </font>
    <font>
      <b/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 quotePrefix="1">
      <alignment/>
    </xf>
    <xf numFmtId="167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 applyProtection="1">
      <alignment horizontal="right"/>
      <protection locked="0"/>
    </xf>
    <xf numFmtId="0" fontId="0" fillId="0" borderId="4" xfId="0" applyFont="1" applyBorder="1" applyAlignment="1">
      <alignment/>
    </xf>
    <xf numFmtId="0" fontId="0" fillId="2" borderId="5" xfId="0" applyFill="1" applyBorder="1" applyAlignment="1" applyProtection="1">
      <alignment horizontal="right"/>
      <protection locked="0"/>
    </xf>
    <xf numFmtId="167" fontId="0" fillId="0" borderId="4" xfId="0" applyNumberFormat="1" applyFont="1" applyBorder="1" applyAlignment="1">
      <alignment/>
    </xf>
    <xf numFmtId="167" fontId="0" fillId="2" borderId="5" xfId="0" applyNumberFormat="1" applyFill="1" applyBorder="1" applyAlignment="1" applyProtection="1">
      <alignment horizontal="right"/>
      <protection locked="0"/>
    </xf>
    <xf numFmtId="175" fontId="0" fillId="2" borderId="5" xfId="19" applyNumberFormat="1" applyFill="1" applyBorder="1" applyAlignment="1" applyProtection="1">
      <alignment horizontal="right"/>
      <protection locked="0"/>
    </xf>
    <xf numFmtId="0" fontId="0" fillId="0" borderId="6" xfId="0" applyFont="1" applyBorder="1" applyAlignment="1">
      <alignment/>
    </xf>
    <xf numFmtId="0" fontId="0" fillId="2" borderId="7" xfId="0" applyFill="1" applyBorder="1" applyAlignment="1" applyProtection="1">
      <alignment horizontal="right"/>
      <protection locked="0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0" fontId="0" fillId="0" borderId="8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80" fontId="0" fillId="2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1" fontId="0" fillId="2" borderId="0" xfId="0" applyNumberFormat="1" applyFill="1" applyBorder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174" fontId="0" fillId="3" borderId="0" xfId="0" applyNumberFormat="1" applyFill="1" applyAlignment="1">
      <alignment horizontal="center"/>
    </xf>
    <xf numFmtId="1" fontId="0" fillId="0" borderId="3" xfId="0" applyNumberFormat="1" applyFill="1" applyBorder="1" applyAlignment="1">
      <alignment horizontal="right"/>
    </xf>
    <xf numFmtId="174" fontId="0" fillId="0" borderId="5" xfId="0" applyNumberForma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Fill="1" applyBorder="1" applyAlignment="1">
      <alignment horizontal="right"/>
    </xf>
    <xf numFmtId="170" fontId="0" fillId="0" borderId="5" xfId="17" applyFill="1" applyBorder="1" applyAlignment="1">
      <alignment horizontal="right"/>
    </xf>
    <xf numFmtId="43" fontId="0" fillId="0" borderId="7" xfId="0" applyNumberFormat="1" applyBorder="1" applyAlignment="1">
      <alignment horizontal="right"/>
    </xf>
    <xf numFmtId="1" fontId="0" fillId="3" borderId="0" xfId="0" applyNumberFormat="1" applyFill="1" applyAlignment="1">
      <alignment horizontal="center"/>
    </xf>
    <xf numFmtId="180" fontId="11" fillId="0" borderId="0" xfId="0" applyNumberFormat="1" applyFont="1" applyFill="1" applyAlignment="1">
      <alignment/>
    </xf>
    <xf numFmtId="9" fontId="0" fillId="2" borderId="5" xfId="19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73" fontId="1" fillId="0" borderId="0" xfId="0" applyNumberFormat="1" applyFont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 horizontal="center"/>
    </xf>
    <xf numFmtId="172" fontId="0" fillId="0" borderId="5" xfId="0" applyNumberFormat="1" applyBorder="1" applyAlignment="1">
      <alignment horizontal="right"/>
    </xf>
    <xf numFmtId="9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1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" fontId="0" fillId="0" borderId="7" xfId="0" applyNumberFormat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70" fontId="0" fillId="2" borderId="0" xfId="17" applyNumberForma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188" fontId="0" fillId="0" borderId="14" xfId="15" applyNumberFormat="1" applyBorder="1" applyAlignment="1">
      <alignment/>
    </xf>
    <xf numFmtId="188" fontId="0" fillId="0" borderId="15" xfId="15" applyNumberFormat="1" applyBorder="1" applyAlignment="1">
      <alignment/>
    </xf>
    <xf numFmtId="188" fontId="0" fillId="0" borderId="0" xfId="15" applyNumberFormat="1" applyBorder="1" applyAlignment="1">
      <alignment/>
    </xf>
    <xf numFmtId="188" fontId="0" fillId="0" borderId="16" xfId="15" applyNumberFormat="1" applyBorder="1" applyAlignment="1">
      <alignment/>
    </xf>
    <xf numFmtId="188" fontId="0" fillId="0" borderId="17" xfId="15" applyNumberFormat="1" applyBorder="1" applyAlignment="1">
      <alignment/>
    </xf>
    <xf numFmtId="188" fontId="0" fillId="0" borderId="11" xfId="15" applyNumberFormat="1" applyBorder="1" applyAlignment="1">
      <alignment/>
    </xf>
    <xf numFmtId="187" fontId="0" fillId="0" borderId="0" xfId="15" applyNumberForma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172" fontId="0" fillId="2" borderId="15" xfId="0" applyNumberFormat="1" applyFill="1" applyBorder="1" applyAlignment="1">
      <alignment horizontal="center"/>
    </xf>
    <xf numFmtId="172" fontId="0" fillId="2" borderId="16" xfId="0" applyNumberFormat="1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187" fontId="0" fillId="0" borderId="0" xfId="15" applyNumberForma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187" fontId="0" fillId="0" borderId="14" xfId="15" applyNumberFormat="1" applyBorder="1" applyAlignment="1">
      <alignment/>
    </xf>
    <xf numFmtId="187" fontId="0" fillId="0" borderId="15" xfId="15" applyNumberFormat="1" applyBorder="1" applyAlignment="1">
      <alignment/>
    </xf>
    <xf numFmtId="188" fontId="0" fillId="0" borderId="13" xfId="15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83"/>
          <c:w val="0.896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'SinglePeriod Model'!$D$12:$N$12</c:f>
              <c:numCache/>
            </c:numRef>
          </c:cat>
          <c:val>
            <c:numRef>
              <c:f>'SinglePeriod Model'!$D$25:$O$25</c:f>
              <c:numCache/>
            </c:numRef>
          </c:val>
        </c:ser>
        <c:axId val="44794252"/>
        <c:axId val="495085"/>
      </c:barChart>
      <c:catAx>
        <c:axId val="44794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085"/>
        <c:crosses val="autoZero"/>
        <c:auto val="1"/>
        <c:lblOffset val="100"/>
        <c:noMultiLvlLbl val="0"/>
      </c:catAx>
      <c:valAx>
        <c:axId val="49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 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79425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325"/>
          <c:w val="0.93925"/>
          <c:h val="0.884"/>
        </c:manualLayout>
      </c:layout>
      <c:scatterChart>
        <c:scatterStyle val="smoothMarker"/>
        <c:varyColors val="0"/>
        <c:ser>
          <c:idx val="0"/>
          <c:order val="0"/>
          <c:tx>
            <c:v>Inventory Buildup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'Fixed Quantity Model'!$C$65:$C$84</c:f>
              <c:numCache/>
            </c:numRef>
          </c:xVal>
          <c:yVal>
            <c:numRef>
              <c:f>'Fixed Quantity Model'!$D$65:$D$84</c:f>
              <c:numCache/>
            </c:numRef>
          </c:yVal>
          <c:smooth val="1"/>
        </c:ser>
        <c:ser>
          <c:idx val="1"/>
          <c:order val="1"/>
          <c:tx>
            <c:v>Order Received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'Fixed Quantity Model'!$C$65:$C$84</c:f>
              <c:numCache/>
            </c:numRef>
          </c:xVal>
          <c:yVal>
            <c:numRef>
              <c:f>'Fixed Quantity Model'!$F$66:$F$84</c:f>
              <c:numCache/>
            </c:numRef>
          </c:yVal>
          <c:smooth val="1"/>
        </c:ser>
        <c:ser>
          <c:idx val="2"/>
          <c:order val="2"/>
          <c:tx>
            <c:v>Usage Rate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Quantity Model'!$C$65:$C$84</c:f>
              <c:numCache/>
            </c:numRef>
          </c:xVal>
          <c:yVal>
            <c:numRef>
              <c:f>'Fixed Quantity Model'!$E$65:$E$84</c:f>
              <c:numCache/>
            </c:numRef>
          </c:yVal>
          <c:smooth val="1"/>
        </c:ser>
        <c:ser>
          <c:idx val="3"/>
          <c:order val="3"/>
          <c:tx>
            <c:v>Reorder Point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'Fixed Quantity Model'!$E$56:$E$57</c:f>
              <c:numCache/>
            </c:numRef>
          </c:xVal>
          <c:yVal>
            <c:numRef>
              <c:f>'Fixed Quantity Model'!$F$56:$F$57</c:f>
              <c:numCache/>
            </c:numRef>
          </c:yVal>
          <c:smooth val="1"/>
        </c:ser>
        <c:axId val="4455766"/>
        <c:axId val="40101895"/>
      </c:scatterChart>
      <c:valAx>
        <c:axId val="445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Horizon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01895"/>
        <c:crosses val="autoZero"/>
        <c:crossBetween val="midCat"/>
        <c:dispUnits/>
      </c:valAx>
      <c:valAx>
        <c:axId val="4010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5766"/>
        <c:crosses val="autoZero"/>
        <c:crossBetween val="midCat"/>
        <c:dispUnits/>
        <c:majorUnit val="50"/>
      </c:valAx>
      <c:spPr>
        <a:solidFill>
          <a:srgbClr val="FFFF99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1"/>
          <c:y val="0.05225"/>
          <c:w val="0.244"/>
          <c:h val="0.113"/>
        </c:manualLayout>
      </c:layout>
      <c:overlay val="0"/>
      <c:spPr>
        <a:solidFill>
          <a:srgbClr val="FFFF99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8375"/>
          <c:w val="0.926"/>
          <c:h val="0.79825"/>
        </c:manualLayout>
      </c:layout>
      <c:scatterChart>
        <c:scatterStyle val="smoothMarker"/>
        <c:varyColors val="0"/>
        <c:ser>
          <c:idx val="3"/>
          <c:order val="0"/>
          <c:tx>
            <c:v>Q</c:v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;[Red]&quot;$&quot;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;[Red]&quot;$&quot;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'Cost Graph EOQ'!$B$59:$B$60</c:f>
              <c:numCache/>
            </c:numRef>
          </c:xVal>
          <c:yVal>
            <c:numRef>
              <c:f>'Cost Graph EOQ'!$C$59:$C$60</c:f>
              <c:numCache/>
            </c:numRef>
          </c:yVal>
          <c:smooth val="1"/>
        </c:ser>
        <c:ser>
          <c:idx val="0"/>
          <c:order val="1"/>
          <c:tx>
            <c:v>Total Holding Cost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Graph EOQ'!$C$65:$C$107</c:f>
              <c:numCache/>
            </c:numRef>
          </c:xVal>
          <c:yVal>
            <c:numRef>
              <c:f>'Cost Graph EOQ'!$D$65:$D$107</c:f>
              <c:numCache/>
            </c:numRef>
          </c:yVal>
          <c:smooth val="1"/>
        </c:ser>
        <c:ser>
          <c:idx val="1"/>
          <c:order val="2"/>
          <c:tx>
            <c:v>Total Setup Cost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Graph EOQ'!$C$65:$C$107</c:f>
              <c:numCache/>
            </c:numRef>
          </c:xVal>
          <c:yVal>
            <c:numRef>
              <c:f>'Cost Graph EOQ'!$E$65:$E$107</c:f>
              <c:numCache/>
            </c:numRef>
          </c:yVal>
          <c:smooth val="1"/>
        </c:ser>
        <c:ser>
          <c:idx val="2"/>
          <c:order val="3"/>
          <c:tx>
            <c:v>Total Cost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Graph EOQ'!$C$65:$C$107</c:f>
              <c:numCache/>
            </c:numRef>
          </c:xVal>
          <c:yVal>
            <c:numRef>
              <c:f>'Cost Graph EOQ'!$F$65:$F$107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'Cost Graph EOQ'!$F$59:$F$60</c:f>
              <c:numCache/>
            </c:numRef>
          </c:xVal>
          <c:yVal>
            <c:numRef>
              <c:f>'Cost Graph EOQ'!$G$59:$G$60</c:f>
              <c:numCache/>
            </c:numRef>
          </c:yVal>
          <c:smooth val="1"/>
        </c:ser>
        <c:axId val="25372736"/>
        <c:axId val="27028033"/>
      </c:scatterChart>
      <c:valAx>
        <c:axId val="25372736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Order 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7028033"/>
        <c:crosses val="autoZero"/>
        <c:crossBetween val="midCat"/>
        <c:dispUnits/>
      </c:valAx>
      <c:valAx>
        <c:axId val="27028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5372736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8"/>
          <c:y val="0.0065"/>
          <c:w val="0.362"/>
          <c:h val="0.139"/>
        </c:manualLayout>
      </c:layout>
      <c:overlay val="0"/>
      <c:spPr>
        <a:solidFill>
          <a:srgbClr val="A6CAF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26</xdr:row>
      <xdr:rowOff>28575</xdr:rowOff>
    </xdr:from>
    <xdr:to>
      <xdr:col>7</xdr:col>
      <xdr:colOff>133350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666750" y="4610100"/>
        <a:ext cx="39624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17</xdr:row>
      <xdr:rowOff>85725</xdr:rowOff>
    </xdr:from>
    <xdr:to>
      <xdr:col>8</xdr:col>
      <xdr:colOff>1657350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781050" y="2895600"/>
        <a:ext cx="55911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95250</xdr:colOff>
      <xdr:row>5</xdr:row>
      <xdr:rowOff>171450</xdr:rowOff>
    </xdr:from>
    <xdr:to>
      <xdr:col>6</xdr:col>
      <xdr:colOff>342900</xdr:colOff>
      <xdr:row>6</xdr:row>
      <xdr:rowOff>123825</xdr:rowOff>
    </xdr:to>
    <xdr:pic>
      <xdr:nvPicPr>
        <xdr:cNvPr id="2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981075"/>
          <a:ext cx="8572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</xdr:row>
      <xdr:rowOff>152400</xdr:rowOff>
    </xdr:from>
    <xdr:to>
      <xdr:col>6</xdr:col>
      <xdr:colOff>352425</xdr:colOff>
      <xdr:row>7</xdr:row>
      <xdr:rowOff>85725</xdr:rowOff>
    </xdr:to>
    <xdr:pic>
      <xdr:nvPicPr>
        <xdr:cNvPr id="3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133475"/>
          <a:ext cx="876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</xdr:row>
      <xdr:rowOff>9525</xdr:rowOff>
    </xdr:from>
    <xdr:to>
      <xdr:col>6</xdr:col>
      <xdr:colOff>342900</xdr:colOff>
      <xdr:row>8</xdr:row>
      <xdr:rowOff>133350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352550"/>
          <a:ext cx="866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38100</xdr:rowOff>
    </xdr:from>
    <xdr:to>
      <xdr:col>8</xdr:col>
      <xdr:colOff>952500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609600" y="1905000"/>
        <a:ext cx="57435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161925</xdr:colOff>
      <xdr:row>37</xdr:row>
      <xdr:rowOff>0</xdr:rowOff>
    </xdr:from>
    <xdr:to>
      <xdr:col>4</xdr:col>
      <xdr:colOff>114300</xdr:colOff>
      <xdr:row>37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076950"/>
          <a:ext cx="1933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0</xdr:rowOff>
    </xdr:from>
    <xdr:to>
      <xdr:col>6</xdr:col>
      <xdr:colOff>342900</xdr:colOff>
      <xdr:row>4</xdr:row>
      <xdr:rowOff>133350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647700"/>
          <a:ext cx="857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</xdr:row>
      <xdr:rowOff>0</xdr:rowOff>
    </xdr:from>
    <xdr:to>
      <xdr:col>6</xdr:col>
      <xdr:colOff>352425</xdr:colOff>
      <xdr:row>5</xdr:row>
      <xdr:rowOff>133350</xdr:rowOff>
    </xdr:to>
    <xdr:pic>
      <xdr:nvPicPr>
        <xdr:cNvPr id="4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809625"/>
          <a:ext cx="876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</xdr:row>
      <xdr:rowOff>9525</xdr:rowOff>
    </xdr:from>
    <xdr:to>
      <xdr:col>6</xdr:col>
      <xdr:colOff>342900</xdr:colOff>
      <xdr:row>6</xdr:row>
      <xdr:rowOff>133350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981075"/>
          <a:ext cx="866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380\Interactive%20Models\Inventory%20Management%20Interac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ount EOQ  - Total Cost"/>
      <sheetName val="EOQ - Graph"/>
      <sheetName val="Basic EOQ -Total Cost"/>
      <sheetName val="EPQ - Graph"/>
    </sheetNames>
    <sheetDataSet>
      <sheetData sheetId="0">
        <row r="6">
          <cell r="I6">
            <v>0</v>
          </cell>
          <cell r="J6" t="str">
            <v>-</v>
          </cell>
          <cell r="K6">
            <v>700</v>
          </cell>
          <cell r="L6">
            <v>14</v>
          </cell>
        </row>
        <row r="7">
          <cell r="I7">
            <v>701</v>
          </cell>
          <cell r="J7" t="str">
            <v>-</v>
          </cell>
          <cell r="K7">
            <v>1000</v>
          </cell>
          <cell r="L7">
            <v>11</v>
          </cell>
        </row>
        <row r="8">
          <cell r="I8">
            <v>1001</v>
          </cell>
          <cell r="J8" t="str">
            <v>-</v>
          </cell>
          <cell r="K8" t="str">
            <v>&amp; more</v>
          </cell>
          <cell r="L8">
            <v>8</v>
          </cell>
        </row>
        <row r="77">
          <cell r="C77">
            <v>50</v>
          </cell>
          <cell r="D77">
            <v>28</v>
          </cell>
          <cell r="G77">
            <v>7200</v>
          </cell>
          <cell r="L77">
            <v>7228</v>
          </cell>
          <cell r="O77">
            <v>7228</v>
          </cell>
        </row>
        <row r="78">
          <cell r="C78">
            <v>63</v>
          </cell>
          <cell r="D78">
            <v>35.28</v>
          </cell>
          <cell r="G78">
            <v>5714.285714285715</v>
          </cell>
          <cell r="L78">
            <v>5749.565714285714</v>
          </cell>
          <cell r="O78">
            <v>5749.565714285714</v>
          </cell>
        </row>
        <row r="79">
          <cell r="C79">
            <v>76</v>
          </cell>
          <cell r="D79">
            <v>42.56</v>
          </cell>
          <cell r="G79">
            <v>4736.8421052631575</v>
          </cell>
          <cell r="L79">
            <v>4779.402105263158</v>
          </cell>
          <cell r="O79">
            <v>4779.402105263158</v>
          </cell>
        </row>
        <row r="80">
          <cell r="C80">
            <v>89</v>
          </cell>
          <cell r="D80">
            <v>49.84</v>
          </cell>
          <cell r="G80">
            <v>4044.943820224719</v>
          </cell>
          <cell r="L80">
            <v>4094.783820224719</v>
          </cell>
          <cell r="O80">
            <v>4094.783820224719</v>
          </cell>
        </row>
        <row r="81">
          <cell r="C81">
            <v>102</v>
          </cell>
          <cell r="D81">
            <v>57.120000000000005</v>
          </cell>
          <cell r="G81">
            <v>3529.4117647058824</v>
          </cell>
          <cell r="L81">
            <v>3586.5317647058823</v>
          </cell>
          <cell r="O81">
            <v>3586.5317647058823</v>
          </cell>
        </row>
        <row r="82">
          <cell r="C82">
            <v>115</v>
          </cell>
          <cell r="D82">
            <v>64.4</v>
          </cell>
          <cell r="G82">
            <v>3130.434782608696</v>
          </cell>
          <cell r="L82">
            <v>3194.834782608696</v>
          </cell>
          <cell r="O82">
            <v>3194.834782608696</v>
          </cell>
        </row>
        <row r="83">
          <cell r="C83">
            <v>128</v>
          </cell>
          <cell r="D83">
            <v>71.68</v>
          </cell>
          <cell r="G83">
            <v>2812.5</v>
          </cell>
          <cell r="L83">
            <v>2884.18</v>
          </cell>
          <cell r="O83">
            <v>2884.18</v>
          </cell>
        </row>
        <row r="84">
          <cell r="C84">
            <v>141</v>
          </cell>
          <cell r="D84">
            <v>78.96000000000001</v>
          </cell>
          <cell r="G84">
            <v>2553.191489361702</v>
          </cell>
          <cell r="L84">
            <v>2632.1514893617023</v>
          </cell>
          <cell r="O84">
            <v>2632.1514893617023</v>
          </cell>
        </row>
        <row r="85">
          <cell r="C85">
            <v>154</v>
          </cell>
          <cell r="D85">
            <v>86.24</v>
          </cell>
          <cell r="G85">
            <v>2337.6623376623374</v>
          </cell>
          <cell r="L85">
            <v>2423.9023376623372</v>
          </cell>
          <cell r="O85">
            <v>2423.9023376623372</v>
          </cell>
        </row>
        <row r="86">
          <cell r="C86">
            <v>167</v>
          </cell>
          <cell r="D86">
            <v>93.52</v>
          </cell>
          <cell r="G86">
            <v>2155.688622754491</v>
          </cell>
          <cell r="L86">
            <v>2249.208622754491</v>
          </cell>
          <cell r="O86">
            <v>2249.208622754491</v>
          </cell>
        </row>
        <row r="87">
          <cell r="C87">
            <v>180</v>
          </cell>
          <cell r="D87">
            <v>100.8</v>
          </cell>
          <cell r="G87">
            <v>2000</v>
          </cell>
          <cell r="L87">
            <v>2100.8</v>
          </cell>
          <cell r="O87">
            <v>2100.8</v>
          </cell>
        </row>
        <row r="88">
          <cell r="C88">
            <v>193</v>
          </cell>
          <cell r="D88">
            <v>108.08</v>
          </cell>
          <cell r="G88">
            <v>1865.2849740932643</v>
          </cell>
          <cell r="L88">
            <v>1973.3649740932642</v>
          </cell>
          <cell r="O88">
            <v>1973.3649740932642</v>
          </cell>
        </row>
        <row r="89">
          <cell r="C89">
            <v>206</v>
          </cell>
          <cell r="D89">
            <v>115.36</v>
          </cell>
          <cell r="G89">
            <v>1747.5728155339807</v>
          </cell>
          <cell r="L89">
            <v>1862.9328155339806</v>
          </cell>
          <cell r="O89">
            <v>1862.9328155339806</v>
          </cell>
        </row>
        <row r="90">
          <cell r="C90">
            <v>219</v>
          </cell>
          <cell r="D90">
            <v>122.64</v>
          </cell>
          <cell r="G90">
            <v>1643.8356164383563</v>
          </cell>
          <cell r="L90">
            <v>1766.4756164383564</v>
          </cell>
          <cell r="O90">
            <v>1766.4756164383564</v>
          </cell>
        </row>
        <row r="91">
          <cell r="C91">
            <v>232</v>
          </cell>
          <cell r="D91">
            <v>129.92000000000002</v>
          </cell>
          <cell r="G91">
            <v>1551.7241379310346</v>
          </cell>
          <cell r="L91">
            <v>1681.6441379310347</v>
          </cell>
          <cell r="O91">
            <v>1681.6441379310347</v>
          </cell>
        </row>
        <row r="92">
          <cell r="C92">
            <v>245</v>
          </cell>
          <cell r="D92">
            <v>137.20000000000002</v>
          </cell>
          <cell r="G92">
            <v>1469.3877551020407</v>
          </cell>
          <cell r="L92">
            <v>1606.5877551020408</v>
          </cell>
          <cell r="O92">
            <v>1606.5877551020408</v>
          </cell>
        </row>
        <row r="93">
          <cell r="C93">
            <v>258</v>
          </cell>
          <cell r="D93">
            <v>144.48</v>
          </cell>
          <cell r="G93">
            <v>1395.3488372093022</v>
          </cell>
          <cell r="L93">
            <v>1539.8288372093023</v>
          </cell>
          <cell r="O93">
            <v>1539.8288372093023</v>
          </cell>
        </row>
        <row r="94">
          <cell r="C94">
            <v>271</v>
          </cell>
          <cell r="D94">
            <v>151.76</v>
          </cell>
          <cell r="G94">
            <v>1328.4132841328415</v>
          </cell>
          <cell r="L94">
            <v>1480.1732841328414</v>
          </cell>
          <cell r="O94">
            <v>1480.1732841328414</v>
          </cell>
        </row>
        <row r="95">
          <cell r="C95">
            <v>284</v>
          </cell>
          <cell r="D95">
            <v>159.04</v>
          </cell>
          <cell r="G95">
            <v>1267.6056338028168</v>
          </cell>
          <cell r="L95">
            <v>1426.6456338028167</v>
          </cell>
          <cell r="O95">
            <v>1426.6456338028167</v>
          </cell>
        </row>
        <row r="96">
          <cell r="C96">
            <v>297</v>
          </cell>
          <cell r="D96">
            <v>166.32</v>
          </cell>
          <cell r="G96">
            <v>1212.121212121212</v>
          </cell>
          <cell r="L96">
            <v>1378.441212121212</v>
          </cell>
          <cell r="O96">
            <v>1378.441212121212</v>
          </cell>
        </row>
        <row r="97">
          <cell r="C97">
            <v>310</v>
          </cell>
          <cell r="D97">
            <v>173.6</v>
          </cell>
          <cell r="G97">
            <v>1161.2903225806451</v>
          </cell>
          <cell r="L97">
            <v>1334.890322580645</v>
          </cell>
          <cell r="O97">
            <v>1334.890322580645</v>
          </cell>
        </row>
        <row r="98">
          <cell r="C98">
            <v>323</v>
          </cell>
          <cell r="D98">
            <v>180.88</v>
          </cell>
          <cell r="G98">
            <v>1114.5510835913312</v>
          </cell>
          <cell r="L98">
            <v>1295.4310835913311</v>
          </cell>
          <cell r="O98">
            <v>1295.4310835913311</v>
          </cell>
        </row>
        <row r="99">
          <cell r="C99">
            <v>336</v>
          </cell>
          <cell r="D99">
            <v>188.16</v>
          </cell>
          <cell r="G99">
            <v>1071.4285714285716</v>
          </cell>
          <cell r="L99">
            <v>1259.5885714285716</v>
          </cell>
          <cell r="O99">
            <v>1259.5885714285716</v>
          </cell>
        </row>
        <row r="100">
          <cell r="C100">
            <v>349</v>
          </cell>
          <cell r="D100">
            <v>195.44</v>
          </cell>
          <cell r="G100">
            <v>1031.5186246418339</v>
          </cell>
          <cell r="L100">
            <v>1226.958624641834</v>
          </cell>
          <cell r="O100">
            <v>1226.958624641834</v>
          </cell>
        </row>
        <row r="101">
          <cell r="C101">
            <v>362</v>
          </cell>
          <cell r="D101">
            <v>202.72</v>
          </cell>
          <cell r="G101">
            <v>994.4751381215469</v>
          </cell>
          <cell r="L101">
            <v>1197.195138121547</v>
          </cell>
          <cell r="O101">
            <v>1197.195138121547</v>
          </cell>
        </row>
        <row r="102">
          <cell r="C102">
            <v>375</v>
          </cell>
          <cell r="D102">
            <v>210</v>
          </cell>
          <cell r="G102">
            <v>960</v>
          </cell>
          <cell r="L102">
            <v>1170</v>
          </cell>
          <cell r="O102">
            <v>1170</v>
          </cell>
        </row>
        <row r="103">
          <cell r="C103">
            <v>388</v>
          </cell>
          <cell r="D103">
            <v>217.28</v>
          </cell>
          <cell r="G103">
            <v>927.8350515463918</v>
          </cell>
          <cell r="L103">
            <v>1145.115051546392</v>
          </cell>
          <cell r="O103">
            <v>1145.115051546392</v>
          </cell>
        </row>
        <row r="104">
          <cell r="C104">
            <v>401</v>
          </cell>
          <cell r="D104">
            <v>224.56</v>
          </cell>
          <cell r="G104">
            <v>897.7556109725687</v>
          </cell>
          <cell r="L104">
            <v>1122.3156109725687</v>
          </cell>
          <cell r="O104">
            <v>1122.3156109725687</v>
          </cell>
        </row>
        <row r="105">
          <cell r="C105">
            <v>414</v>
          </cell>
          <cell r="D105">
            <v>231.84</v>
          </cell>
          <cell r="G105">
            <v>869.5652173913044</v>
          </cell>
          <cell r="L105">
            <v>1101.4052173913044</v>
          </cell>
          <cell r="O105">
            <v>1101.4052173913044</v>
          </cell>
        </row>
        <row r="106">
          <cell r="C106">
            <v>427</v>
          </cell>
          <cell r="D106">
            <v>239.12</v>
          </cell>
          <cell r="G106">
            <v>843.0913348946136</v>
          </cell>
          <cell r="L106">
            <v>1082.2113348946136</v>
          </cell>
          <cell r="O106">
            <v>1082.2113348946136</v>
          </cell>
        </row>
        <row r="107">
          <cell r="C107">
            <v>440</v>
          </cell>
          <cell r="D107">
            <v>246.4</v>
          </cell>
          <cell r="G107">
            <v>818.1818181818181</v>
          </cell>
          <cell r="L107">
            <v>1064.581818181818</v>
          </cell>
          <cell r="O107">
            <v>1064.581818181818</v>
          </cell>
        </row>
        <row r="108">
          <cell r="C108">
            <v>453</v>
          </cell>
          <cell r="D108">
            <v>253.68</v>
          </cell>
          <cell r="G108">
            <v>794.7019867549668</v>
          </cell>
          <cell r="L108">
            <v>1048.3819867549669</v>
          </cell>
          <cell r="O108">
            <v>1048.3819867549669</v>
          </cell>
        </row>
        <row r="109">
          <cell r="C109">
            <v>466</v>
          </cell>
          <cell r="D109">
            <v>260.96</v>
          </cell>
          <cell r="G109">
            <v>772.5321888412017</v>
          </cell>
          <cell r="L109">
            <v>1033.4921888412016</v>
          </cell>
          <cell r="O109">
            <v>1033.4921888412016</v>
          </cell>
        </row>
        <row r="110">
          <cell r="C110">
            <v>479</v>
          </cell>
          <cell r="D110">
            <v>268.24</v>
          </cell>
          <cell r="G110">
            <v>751.5657620041753</v>
          </cell>
          <cell r="L110">
            <v>1019.8057620041753</v>
          </cell>
          <cell r="O110">
            <v>1019.8057620041753</v>
          </cell>
        </row>
        <row r="111">
          <cell r="C111">
            <v>492</v>
          </cell>
          <cell r="D111">
            <v>275.52</v>
          </cell>
          <cell r="G111">
            <v>731.7073170731707</v>
          </cell>
          <cell r="L111">
            <v>1007.2273170731706</v>
          </cell>
          <cell r="O111">
            <v>1007.2273170731706</v>
          </cell>
        </row>
        <row r="112">
          <cell r="C112">
            <v>505</v>
          </cell>
          <cell r="D112">
            <v>282.8</v>
          </cell>
          <cell r="G112">
            <v>712.8712871287129</v>
          </cell>
          <cell r="L112">
            <v>995.671287128713</v>
          </cell>
          <cell r="O112">
            <v>995.671287128713</v>
          </cell>
        </row>
        <row r="113">
          <cell r="C113">
            <v>518</v>
          </cell>
          <cell r="D113">
            <v>290.08</v>
          </cell>
          <cell r="G113">
            <v>694.9806949806949</v>
          </cell>
          <cell r="L113">
            <v>985.060694980695</v>
          </cell>
          <cell r="O113">
            <v>985.060694980695</v>
          </cell>
        </row>
        <row r="114">
          <cell r="C114">
            <v>531</v>
          </cell>
          <cell r="D114">
            <v>297.36</v>
          </cell>
          <cell r="G114">
            <v>677.9661016949153</v>
          </cell>
          <cell r="L114">
            <v>975.3261016949153</v>
          </cell>
          <cell r="O114">
            <v>975.3261016949153</v>
          </cell>
        </row>
        <row r="115">
          <cell r="C115">
            <v>544</v>
          </cell>
          <cell r="D115">
            <v>304.64</v>
          </cell>
          <cell r="G115">
            <v>661.7647058823529</v>
          </cell>
          <cell r="L115">
            <v>966.4047058823529</v>
          </cell>
          <cell r="O115">
            <v>966.4047058823529</v>
          </cell>
        </row>
        <row r="116">
          <cell r="C116">
            <v>557</v>
          </cell>
          <cell r="D116">
            <v>311.92</v>
          </cell>
          <cell r="G116">
            <v>646.3195691202873</v>
          </cell>
          <cell r="L116">
            <v>958.2395691202873</v>
          </cell>
          <cell r="O116">
            <v>958.2395691202873</v>
          </cell>
        </row>
        <row r="117">
          <cell r="C117">
            <v>570</v>
          </cell>
          <cell r="D117">
            <v>319.2</v>
          </cell>
          <cell r="G117">
            <v>631.578947368421</v>
          </cell>
          <cell r="L117">
            <v>950.7789473684211</v>
          </cell>
          <cell r="O117">
            <v>950.7789473684211</v>
          </cell>
        </row>
        <row r="118">
          <cell r="C118">
            <v>583</v>
          </cell>
          <cell r="D118">
            <v>326.48</v>
          </cell>
          <cell r="G118">
            <v>617.4957118353344</v>
          </cell>
          <cell r="L118">
            <v>943.9757118353344</v>
          </cell>
          <cell r="O118">
            <v>943.9757118353344</v>
          </cell>
        </row>
        <row r="119">
          <cell r="C119">
            <v>596</v>
          </cell>
          <cell r="D119">
            <v>333.76</v>
          </cell>
          <cell r="G119">
            <v>604.026845637584</v>
          </cell>
          <cell r="L119">
            <v>937.786845637584</v>
          </cell>
          <cell r="O119">
            <v>937.786845637584</v>
          </cell>
        </row>
        <row r="120">
          <cell r="C120">
            <v>609</v>
          </cell>
          <cell r="D120">
            <v>341.04</v>
          </cell>
          <cell r="G120">
            <v>591.1330049261084</v>
          </cell>
          <cell r="L120">
            <v>932.1730049261084</v>
          </cell>
          <cell r="O120">
            <v>932.1730049261084</v>
          </cell>
        </row>
        <row r="121">
          <cell r="C121">
            <v>622</v>
          </cell>
          <cell r="D121">
            <v>348.32</v>
          </cell>
          <cell r="G121">
            <v>578.7781350482315</v>
          </cell>
          <cell r="L121">
            <v>927.0981350482316</v>
          </cell>
          <cell r="O121">
            <v>927.0981350482316</v>
          </cell>
        </row>
        <row r="122">
          <cell r="C122">
            <v>635</v>
          </cell>
          <cell r="D122">
            <v>355.6</v>
          </cell>
          <cell r="G122">
            <v>566.9291338582677</v>
          </cell>
          <cell r="L122">
            <v>922.5291338582678</v>
          </cell>
          <cell r="O122">
            <v>922.5291338582678</v>
          </cell>
        </row>
        <row r="123">
          <cell r="C123">
            <v>648</v>
          </cell>
          <cell r="D123">
            <v>362.88</v>
          </cell>
          <cell r="G123">
            <v>555.5555555555555</v>
          </cell>
          <cell r="L123">
            <v>918.4355555555555</v>
          </cell>
          <cell r="O123">
            <v>918.4355555555555</v>
          </cell>
        </row>
        <row r="124">
          <cell r="C124">
            <v>661</v>
          </cell>
          <cell r="D124">
            <v>370.16</v>
          </cell>
          <cell r="G124">
            <v>544.6293494704993</v>
          </cell>
          <cell r="L124">
            <v>914.7893494704992</v>
          </cell>
          <cell r="O124">
            <v>914.7893494704992</v>
          </cell>
        </row>
        <row r="125">
          <cell r="C125">
            <v>674</v>
          </cell>
          <cell r="D125">
            <v>377.44</v>
          </cell>
          <cell r="G125">
            <v>534.1246290801187</v>
          </cell>
          <cell r="L125">
            <v>911.5646290801187</v>
          </cell>
          <cell r="O125">
            <v>911.5646290801187</v>
          </cell>
        </row>
        <row r="126">
          <cell r="C126">
            <v>700</v>
          </cell>
          <cell r="D126">
            <v>392</v>
          </cell>
          <cell r="G126">
            <v>514.2857142857143</v>
          </cell>
          <cell r="L126">
            <v>906.2857142857143</v>
          </cell>
          <cell r="O126">
            <v>906.2857142857143</v>
          </cell>
        </row>
        <row r="127">
          <cell r="C127">
            <v>701</v>
          </cell>
          <cell r="E127">
            <v>308.44</v>
          </cell>
          <cell r="H127">
            <v>513.5520684736091</v>
          </cell>
          <cell r="M127">
            <v>821.9920684736092</v>
          </cell>
          <cell r="O127">
            <v>821.9920684736092</v>
          </cell>
        </row>
        <row r="128">
          <cell r="C128">
            <v>706</v>
          </cell>
          <cell r="E128">
            <v>310.64</v>
          </cell>
          <cell r="H128">
            <v>509.91501416430594</v>
          </cell>
          <cell r="M128">
            <v>820.5550141643059</v>
          </cell>
          <cell r="O128">
            <v>820.5550141643059</v>
          </cell>
        </row>
        <row r="129">
          <cell r="C129">
            <v>711</v>
          </cell>
          <cell r="E129">
            <v>312.84000000000003</v>
          </cell>
          <cell r="H129">
            <v>506.3291139240506</v>
          </cell>
          <cell r="M129">
            <v>819.1691139240506</v>
          </cell>
          <cell r="O129">
            <v>819.1691139240506</v>
          </cell>
        </row>
        <row r="130">
          <cell r="C130">
            <v>716</v>
          </cell>
          <cell r="E130">
            <v>315.04</v>
          </cell>
          <cell r="H130">
            <v>502.7932960893855</v>
          </cell>
          <cell r="M130">
            <v>817.8332960893855</v>
          </cell>
          <cell r="O130">
            <v>817.8332960893855</v>
          </cell>
        </row>
        <row r="131">
          <cell r="C131">
            <v>721</v>
          </cell>
          <cell r="E131">
            <v>317.24</v>
          </cell>
          <cell r="H131">
            <v>499.30651872399443</v>
          </cell>
          <cell r="M131">
            <v>816.5465187239945</v>
          </cell>
          <cell r="O131">
            <v>816.5465187239945</v>
          </cell>
        </row>
        <row r="132">
          <cell r="C132">
            <v>726</v>
          </cell>
          <cell r="E132">
            <v>319.44</v>
          </cell>
          <cell r="H132">
            <v>495.8677685950413</v>
          </cell>
          <cell r="M132">
            <v>815.3077685950414</v>
          </cell>
          <cell r="O132">
            <v>815.3077685950414</v>
          </cell>
        </row>
        <row r="133">
          <cell r="C133">
            <v>731</v>
          </cell>
          <cell r="E133">
            <v>321.64</v>
          </cell>
          <cell r="H133">
            <v>492.4760601915185</v>
          </cell>
          <cell r="M133">
            <v>814.1160601915185</v>
          </cell>
          <cell r="O133">
            <v>814.1160601915185</v>
          </cell>
        </row>
        <row r="134">
          <cell r="C134">
            <v>736</v>
          </cell>
          <cell r="E134">
            <v>323.84000000000003</v>
          </cell>
          <cell r="H134">
            <v>489.1304347826087</v>
          </cell>
          <cell r="M134">
            <v>812.9704347826087</v>
          </cell>
          <cell r="O134">
            <v>812.9704347826087</v>
          </cell>
        </row>
        <row r="135">
          <cell r="C135">
            <v>741</v>
          </cell>
          <cell r="E135">
            <v>326.04</v>
          </cell>
          <cell r="H135">
            <v>485.82995951417</v>
          </cell>
          <cell r="M135">
            <v>811.86995951417</v>
          </cell>
          <cell r="O135">
            <v>811.86995951417</v>
          </cell>
        </row>
        <row r="136">
          <cell r="C136">
            <v>746</v>
          </cell>
          <cell r="E136">
            <v>328.24</v>
          </cell>
          <cell r="H136">
            <v>482.57372654155495</v>
          </cell>
          <cell r="M136">
            <v>810.813726541555</v>
          </cell>
          <cell r="O136">
            <v>810.813726541555</v>
          </cell>
        </row>
        <row r="137">
          <cell r="C137">
            <v>751</v>
          </cell>
          <cell r="E137">
            <v>330.44</v>
          </cell>
          <cell r="H137">
            <v>479.3608521970706</v>
          </cell>
          <cell r="M137">
            <v>809.8008521970705</v>
          </cell>
          <cell r="O137">
            <v>809.8008521970705</v>
          </cell>
        </row>
        <row r="138">
          <cell r="C138">
            <v>756</v>
          </cell>
          <cell r="E138">
            <v>332.64</v>
          </cell>
          <cell r="H138">
            <v>476.1904761904762</v>
          </cell>
          <cell r="M138">
            <v>808.8304761904762</v>
          </cell>
          <cell r="O138">
            <v>808.8304761904762</v>
          </cell>
        </row>
        <row r="139">
          <cell r="C139">
            <v>761</v>
          </cell>
          <cell r="E139">
            <v>334.84000000000003</v>
          </cell>
          <cell r="H139">
            <v>473.06176084099866</v>
          </cell>
          <cell r="M139">
            <v>807.9017608409987</v>
          </cell>
          <cell r="O139">
            <v>807.9017608409987</v>
          </cell>
        </row>
        <row r="140">
          <cell r="C140">
            <v>766</v>
          </cell>
          <cell r="E140">
            <v>337.04</v>
          </cell>
          <cell r="H140">
            <v>469.9738903394256</v>
          </cell>
          <cell r="M140">
            <v>807.0138903394256</v>
          </cell>
          <cell r="O140">
            <v>807.0138903394256</v>
          </cell>
        </row>
        <row r="141">
          <cell r="C141">
            <v>771</v>
          </cell>
          <cell r="E141">
            <v>339.24</v>
          </cell>
          <cell r="H141">
            <v>466.9260700389105</v>
          </cell>
          <cell r="M141">
            <v>806.1660700389104</v>
          </cell>
          <cell r="O141">
            <v>806.1660700389104</v>
          </cell>
        </row>
        <row r="142">
          <cell r="C142">
            <v>776</v>
          </cell>
          <cell r="E142">
            <v>341.44</v>
          </cell>
          <cell r="H142">
            <v>463.9175257731959</v>
          </cell>
          <cell r="M142">
            <v>805.3575257731959</v>
          </cell>
          <cell r="O142">
            <v>805.3575257731959</v>
          </cell>
        </row>
        <row r="143">
          <cell r="C143">
            <v>781</v>
          </cell>
          <cell r="E143">
            <v>343.64</v>
          </cell>
          <cell r="H143">
            <v>460.94750320102435</v>
          </cell>
          <cell r="M143">
            <v>804.5875032010243</v>
          </cell>
          <cell r="O143">
            <v>804.5875032010243</v>
          </cell>
        </row>
        <row r="144">
          <cell r="C144">
            <v>786</v>
          </cell>
          <cell r="E144">
            <v>345.84000000000003</v>
          </cell>
          <cell r="H144">
            <v>458.0152671755725</v>
          </cell>
          <cell r="M144">
            <v>803.8552671755725</v>
          </cell>
          <cell r="O144">
            <v>803.8552671755725</v>
          </cell>
        </row>
        <row r="145">
          <cell r="C145">
            <v>791</v>
          </cell>
          <cell r="E145">
            <v>348.04</v>
          </cell>
          <cell r="H145">
            <v>455.12010113780025</v>
          </cell>
          <cell r="M145">
            <v>803.1601011378002</v>
          </cell>
          <cell r="O145">
            <v>803.1601011378002</v>
          </cell>
        </row>
        <row r="146">
          <cell r="C146">
            <v>796</v>
          </cell>
          <cell r="E146">
            <v>350.24</v>
          </cell>
          <cell r="H146">
            <v>452.26130653266335</v>
          </cell>
          <cell r="M146">
            <v>802.5013065326634</v>
          </cell>
          <cell r="O146">
            <v>802.5013065326634</v>
          </cell>
        </row>
        <row r="147">
          <cell r="C147">
            <v>801</v>
          </cell>
          <cell r="E147">
            <v>352.44</v>
          </cell>
          <cell r="H147">
            <v>449.43820224719104</v>
          </cell>
          <cell r="M147">
            <v>801.878202247191</v>
          </cell>
          <cell r="O147">
            <v>801.878202247191</v>
          </cell>
        </row>
        <row r="148">
          <cell r="C148">
            <v>806</v>
          </cell>
          <cell r="E148">
            <v>354.64</v>
          </cell>
          <cell r="H148">
            <v>446.6501240694789</v>
          </cell>
          <cell r="M148">
            <v>801.2901240694789</v>
          </cell>
          <cell r="O148">
            <v>801.2901240694789</v>
          </cell>
        </row>
        <row r="149">
          <cell r="C149">
            <v>811</v>
          </cell>
          <cell r="E149">
            <v>356.84000000000003</v>
          </cell>
          <cell r="H149">
            <v>443.89642416769425</v>
          </cell>
          <cell r="M149">
            <v>800.7364241676943</v>
          </cell>
          <cell r="O149">
            <v>800.7364241676943</v>
          </cell>
        </row>
        <row r="150">
          <cell r="C150">
            <v>816</v>
          </cell>
          <cell r="E150">
            <v>359.04</v>
          </cell>
          <cell r="H150">
            <v>441.1764705882353</v>
          </cell>
          <cell r="M150">
            <v>800.2164705882353</v>
          </cell>
          <cell r="O150">
            <v>800.2164705882353</v>
          </cell>
        </row>
        <row r="151">
          <cell r="C151">
            <v>821</v>
          </cell>
          <cell r="E151">
            <v>361.24</v>
          </cell>
          <cell r="H151">
            <v>438.489646772229</v>
          </cell>
          <cell r="M151">
            <v>799.729646772229</v>
          </cell>
          <cell r="O151">
            <v>799.729646772229</v>
          </cell>
        </row>
        <row r="152">
          <cell r="C152">
            <v>826</v>
          </cell>
          <cell r="E152">
            <v>363.44</v>
          </cell>
          <cell r="H152">
            <v>435.83535108958836</v>
          </cell>
          <cell r="M152">
            <v>799.2753510895884</v>
          </cell>
          <cell r="O152">
            <v>799.2753510895884</v>
          </cell>
        </row>
        <row r="153">
          <cell r="C153">
            <v>831</v>
          </cell>
          <cell r="E153">
            <v>365.64</v>
          </cell>
          <cell r="H153">
            <v>433.2129963898917</v>
          </cell>
          <cell r="M153">
            <v>798.8529963898917</v>
          </cell>
          <cell r="O153">
            <v>798.8529963898917</v>
          </cell>
        </row>
        <row r="154">
          <cell r="C154">
            <v>836</v>
          </cell>
          <cell r="E154">
            <v>367.84000000000003</v>
          </cell>
          <cell r="H154">
            <v>430.622009569378</v>
          </cell>
          <cell r="M154">
            <v>798.4620095693781</v>
          </cell>
          <cell r="O154">
            <v>798.4620095693781</v>
          </cell>
        </row>
        <row r="155">
          <cell r="C155">
            <v>841</v>
          </cell>
          <cell r="E155">
            <v>370.04</v>
          </cell>
          <cell r="H155">
            <v>428.0618311533888</v>
          </cell>
          <cell r="M155">
            <v>798.1018311533888</v>
          </cell>
          <cell r="O155">
            <v>798.1018311533888</v>
          </cell>
        </row>
        <row r="156">
          <cell r="C156">
            <v>846</v>
          </cell>
          <cell r="E156">
            <v>372.24</v>
          </cell>
          <cell r="H156">
            <v>425.531914893617</v>
          </cell>
          <cell r="M156">
            <v>797.771914893617</v>
          </cell>
          <cell r="O156">
            <v>797.771914893617</v>
          </cell>
        </row>
        <row r="157">
          <cell r="C157">
            <v>851</v>
          </cell>
          <cell r="E157">
            <v>374.44</v>
          </cell>
          <cell r="H157">
            <v>423.0317273795535</v>
          </cell>
          <cell r="M157">
            <v>797.4717273795535</v>
          </cell>
          <cell r="O157">
            <v>797.4717273795535</v>
          </cell>
        </row>
        <row r="158">
          <cell r="C158">
            <v>856</v>
          </cell>
          <cell r="E158">
            <v>376.64</v>
          </cell>
          <cell r="H158">
            <v>420.5607476635514</v>
          </cell>
          <cell r="M158">
            <v>797.2007476635514</v>
          </cell>
          <cell r="O158">
            <v>797.2007476635514</v>
          </cell>
        </row>
        <row r="159">
          <cell r="C159">
            <v>861</v>
          </cell>
          <cell r="E159">
            <v>378.84000000000003</v>
          </cell>
          <cell r="H159">
            <v>418.1184668989547</v>
          </cell>
          <cell r="M159">
            <v>796.9584668989547</v>
          </cell>
          <cell r="O159">
            <v>796.9584668989547</v>
          </cell>
        </row>
        <row r="160">
          <cell r="C160">
            <v>866</v>
          </cell>
          <cell r="E160">
            <v>381.04</v>
          </cell>
          <cell r="H160">
            <v>415.70438799076214</v>
          </cell>
          <cell r="M160">
            <v>796.7443879907621</v>
          </cell>
          <cell r="O160">
            <v>796.7443879907621</v>
          </cell>
        </row>
        <row r="161">
          <cell r="C161">
            <v>871</v>
          </cell>
          <cell r="E161">
            <v>383.24</v>
          </cell>
          <cell r="H161">
            <v>413.3180252583238</v>
          </cell>
          <cell r="M161">
            <v>796.5580252583238</v>
          </cell>
          <cell r="O161">
            <v>796.5580252583238</v>
          </cell>
        </row>
        <row r="162">
          <cell r="C162">
            <v>876</v>
          </cell>
          <cell r="E162">
            <v>385.44</v>
          </cell>
          <cell r="H162">
            <v>410.95890410958907</v>
          </cell>
          <cell r="M162">
            <v>796.398904109589</v>
          </cell>
          <cell r="O162">
            <v>796.398904109589</v>
          </cell>
        </row>
        <row r="163">
          <cell r="C163">
            <v>881</v>
          </cell>
          <cell r="E163">
            <v>387.64</v>
          </cell>
          <cell r="H163">
            <v>408.6265607264472</v>
          </cell>
          <cell r="M163">
            <v>796.2665607264472</v>
          </cell>
          <cell r="O163">
            <v>796.2665607264472</v>
          </cell>
        </row>
        <row r="164">
          <cell r="C164">
            <v>886</v>
          </cell>
          <cell r="E164">
            <v>389.84000000000003</v>
          </cell>
          <cell r="H164">
            <v>406.3205417607224</v>
          </cell>
          <cell r="M164">
            <v>796.1605417607225</v>
          </cell>
          <cell r="O164">
            <v>796.1605417607225</v>
          </cell>
        </row>
        <row r="165">
          <cell r="C165">
            <v>891</v>
          </cell>
          <cell r="E165">
            <v>392.04</v>
          </cell>
          <cell r="H165">
            <v>404.04040404040404</v>
          </cell>
          <cell r="M165">
            <v>796.0804040404041</v>
          </cell>
          <cell r="O165">
            <v>796.0804040404041</v>
          </cell>
        </row>
        <row r="166">
          <cell r="C166">
            <v>896</v>
          </cell>
          <cell r="E166">
            <v>394.24</v>
          </cell>
          <cell r="H166">
            <v>401.78571428571433</v>
          </cell>
          <cell r="M166">
            <v>796.0257142857143</v>
          </cell>
          <cell r="O166">
            <v>796.0257142857143</v>
          </cell>
        </row>
        <row r="167">
          <cell r="C167">
            <v>901</v>
          </cell>
          <cell r="E167">
            <v>396.44</v>
          </cell>
          <cell r="H167">
            <v>399.5560488346282</v>
          </cell>
          <cell r="M167">
            <v>795.9960488346283</v>
          </cell>
          <cell r="O167">
            <v>795.9960488346283</v>
          </cell>
        </row>
        <row r="168">
          <cell r="C168">
            <v>906</v>
          </cell>
          <cell r="E168">
            <v>398.64</v>
          </cell>
          <cell r="H168">
            <v>397.3509933774834</v>
          </cell>
          <cell r="M168">
            <v>795.9909933774834</v>
          </cell>
          <cell r="O168">
            <v>795.9909933774834</v>
          </cell>
        </row>
        <row r="169">
          <cell r="C169">
            <v>911</v>
          </cell>
          <cell r="E169">
            <v>400.84000000000003</v>
          </cell>
          <cell r="H169">
            <v>395.1701427003293</v>
          </cell>
          <cell r="M169">
            <v>796.0101427003293</v>
          </cell>
          <cell r="O169">
            <v>796.0101427003293</v>
          </cell>
        </row>
        <row r="170">
          <cell r="C170">
            <v>916</v>
          </cell>
          <cell r="E170">
            <v>403.04</v>
          </cell>
          <cell r="H170">
            <v>393.0131004366812</v>
          </cell>
          <cell r="M170">
            <v>796.0531004366812</v>
          </cell>
          <cell r="O170">
            <v>796.0531004366812</v>
          </cell>
        </row>
        <row r="171">
          <cell r="C171">
            <v>921</v>
          </cell>
          <cell r="E171">
            <v>405.24</v>
          </cell>
          <cell r="H171">
            <v>390.87947882736154</v>
          </cell>
          <cell r="M171">
            <v>796.1194788273615</v>
          </cell>
          <cell r="O171">
            <v>796.1194788273615</v>
          </cell>
        </row>
        <row r="172">
          <cell r="C172">
            <v>926</v>
          </cell>
          <cell r="E172">
            <v>407.44</v>
          </cell>
          <cell r="H172">
            <v>388.76889848812095</v>
          </cell>
          <cell r="M172">
            <v>796.2088984881209</v>
          </cell>
          <cell r="O172">
            <v>796.2088984881209</v>
          </cell>
        </row>
        <row r="173">
          <cell r="C173">
            <v>931</v>
          </cell>
          <cell r="E173">
            <v>409.64</v>
          </cell>
          <cell r="H173">
            <v>386.6809881847476</v>
          </cell>
          <cell r="M173">
            <v>796.3209881847476</v>
          </cell>
          <cell r="O173">
            <v>796.3209881847476</v>
          </cell>
        </row>
        <row r="174">
          <cell r="C174">
            <v>936</v>
          </cell>
          <cell r="E174">
            <v>411.84000000000003</v>
          </cell>
          <cell r="H174">
            <v>384.6153846153846</v>
          </cell>
          <cell r="M174">
            <v>796.4553846153847</v>
          </cell>
          <cell r="O174">
            <v>796.4553846153847</v>
          </cell>
        </row>
        <row r="175">
          <cell r="C175">
            <v>941</v>
          </cell>
          <cell r="E175">
            <v>414.04</v>
          </cell>
          <cell r="H175">
            <v>382.5717321997875</v>
          </cell>
          <cell r="M175">
            <v>796.6117321997875</v>
          </cell>
          <cell r="O175">
            <v>796.6117321997875</v>
          </cell>
        </row>
        <row r="176">
          <cell r="C176">
            <v>1000</v>
          </cell>
          <cell r="E176">
            <v>440</v>
          </cell>
          <cell r="H176">
            <v>360</v>
          </cell>
          <cell r="M176">
            <v>800</v>
          </cell>
          <cell r="O176">
            <v>800</v>
          </cell>
        </row>
        <row r="177">
          <cell r="C177">
            <v>1001</v>
          </cell>
          <cell r="F177">
            <v>320.32</v>
          </cell>
          <cell r="I177">
            <v>359.64035964035963</v>
          </cell>
          <cell r="N177">
            <v>679.9603596403597</v>
          </cell>
          <cell r="O177">
            <v>679.9603596403597</v>
          </cell>
        </row>
        <row r="178">
          <cell r="C178">
            <v>1006</v>
          </cell>
          <cell r="F178">
            <v>321.92</v>
          </cell>
          <cell r="I178">
            <v>357.8528827037773</v>
          </cell>
          <cell r="N178">
            <v>679.7728827037773</v>
          </cell>
          <cell r="O178">
            <v>679.7728827037773</v>
          </cell>
        </row>
        <row r="179">
          <cell r="C179">
            <v>1011</v>
          </cell>
          <cell r="F179">
            <v>323.52</v>
          </cell>
          <cell r="I179">
            <v>356.08308605341244</v>
          </cell>
          <cell r="N179">
            <v>679.6030860534124</v>
          </cell>
          <cell r="O179">
            <v>679.6030860534124</v>
          </cell>
        </row>
        <row r="180">
          <cell r="C180">
            <v>1016</v>
          </cell>
          <cell r="F180">
            <v>325.12</v>
          </cell>
          <cell r="I180">
            <v>354.33070866141736</v>
          </cell>
          <cell r="N180">
            <v>679.4507086614174</v>
          </cell>
          <cell r="O180">
            <v>679.4507086614174</v>
          </cell>
        </row>
        <row r="181">
          <cell r="C181">
            <v>1021</v>
          </cell>
          <cell r="F181">
            <v>326.72</v>
          </cell>
          <cell r="I181">
            <v>352.5954946131244</v>
          </cell>
          <cell r="N181">
            <v>679.3154946131244</v>
          </cell>
          <cell r="O181">
            <v>679.3154946131244</v>
          </cell>
        </row>
        <row r="182">
          <cell r="C182">
            <v>1026</v>
          </cell>
          <cell r="F182">
            <v>328.32</v>
          </cell>
          <cell r="I182">
            <v>350.8771929824561</v>
          </cell>
          <cell r="N182">
            <v>679.197192982456</v>
          </cell>
          <cell r="O182">
            <v>679.197192982456</v>
          </cell>
        </row>
        <row r="183">
          <cell r="C183">
            <v>1031</v>
          </cell>
          <cell r="F183">
            <v>329.92</v>
          </cell>
          <cell r="I183">
            <v>349.1755577109602</v>
          </cell>
          <cell r="N183">
            <v>679.0955577109603</v>
          </cell>
          <cell r="O183">
            <v>679.0955577109603</v>
          </cell>
        </row>
        <row r="184">
          <cell r="C184">
            <v>1036</v>
          </cell>
          <cell r="F184">
            <v>331.52</v>
          </cell>
          <cell r="I184">
            <v>347.49034749034746</v>
          </cell>
          <cell r="N184">
            <v>679.0103474903474</v>
          </cell>
          <cell r="O184">
            <v>679.0103474903474</v>
          </cell>
        </row>
        <row r="185">
          <cell r="C185">
            <v>1041</v>
          </cell>
          <cell r="F185">
            <v>333.12</v>
          </cell>
          <cell r="I185">
            <v>345.821325648415</v>
          </cell>
          <cell r="N185">
            <v>678.9413256484149</v>
          </cell>
          <cell r="O185">
            <v>678.9413256484149</v>
          </cell>
        </row>
        <row r="186">
          <cell r="C186">
            <v>1046</v>
          </cell>
          <cell r="F186">
            <v>334.72</v>
          </cell>
          <cell r="I186">
            <v>344.16826003824093</v>
          </cell>
          <cell r="N186">
            <v>678.888260038241</v>
          </cell>
          <cell r="O186">
            <v>678.888260038241</v>
          </cell>
        </row>
        <row r="187">
          <cell r="C187">
            <v>1051</v>
          </cell>
          <cell r="F187">
            <v>336.32</v>
          </cell>
          <cell r="I187">
            <v>342.5309229305424</v>
          </cell>
          <cell r="N187">
            <v>678.8509229305423</v>
          </cell>
          <cell r="O187">
            <v>678.8509229305423</v>
          </cell>
        </row>
        <row r="188">
          <cell r="C188">
            <v>1056</v>
          </cell>
          <cell r="F188">
            <v>337.92</v>
          </cell>
          <cell r="I188">
            <v>340.9090909090909</v>
          </cell>
          <cell r="N188">
            <v>678.8290909090908</v>
          </cell>
          <cell r="O188">
            <v>678.8290909090908</v>
          </cell>
        </row>
        <row r="189">
          <cell r="C189">
            <v>1061</v>
          </cell>
          <cell r="F189">
            <v>339.52</v>
          </cell>
          <cell r="I189">
            <v>339.3025447690858</v>
          </cell>
          <cell r="N189">
            <v>678.8225447690858</v>
          </cell>
          <cell r="O189">
            <v>678.8225447690858</v>
          </cell>
        </row>
        <row r="190">
          <cell r="C190">
            <v>1066</v>
          </cell>
          <cell r="F190">
            <v>341.12</v>
          </cell>
          <cell r="I190">
            <v>337.7110694183865</v>
          </cell>
          <cell r="N190">
            <v>678.8310694183865</v>
          </cell>
          <cell r="O190">
            <v>678.8310694183865</v>
          </cell>
        </row>
        <row r="191">
          <cell r="C191">
            <v>1071</v>
          </cell>
          <cell r="F191">
            <v>342.72</v>
          </cell>
          <cell r="I191">
            <v>336.1344537815126</v>
          </cell>
          <cell r="N191">
            <v>678.8544537815126</v>
          </cell>
          <cell r="O191">
            <v>678.8544537815126</v>
          </cell>
        </row>
        <row r="192">
          <cell r="C192">
            <v>1076</v>
          </cell>
          <cell r="F192">
            <v>344.32</v>
          </cell>
          <cell r="I192">
            <v>334.5724907063197</v>
          </cell>
          <cell r="N192">
            <v>678.8924907063197</v>
          </cell>
          <cell r="O192">
            <v>678.8924907063197</v>
          </cell>
        </row>
        <row r="193">
          <cell r="C193">
            <v>1081</v>
          </cell>
          <cell r="F193">
            <v>345.92</v>
          </cell>
          <cell r="I193">
            <v>333.02497687326553</v>
          </cell>
          <cell r="N193">
            <v>678.9449768732655</v>
          </cell>
          <cell r="O193">
            <v>678.9449768732655</v>
          </cell>
        </row>
        <row r="194">
          <cell r="C194">
            <v>1086</v>
          </cell>
          <cell r="F194">
            <v>347.52</v>
          </cell>
          <cell r="I194">
            <v>331.49171270718233</v>
          </cell>
          <cell r="N194">
            <v>679.0117127071824</v>
          </cell>
          <cell r="O194">
            <v>679.0117127071824</v>
          </cell>
        </row>
        <row r="195">
          <cell r="C195">
            <v>1091</v>
          </cell>
          <cell r="F195">
            <v>349.12</v>
          </cell>
          <cell r="I195">
            <v>329.97250229147573</v>
          </cell>
          <cell r="N195">
            <v>679.0925022914757</v>
          </cell>
          <cell r="O195">
            <v>679.0925022914757</v>
          </cell>
        </row>
        <row r="196">
          <cell r="C196">
            <v>1096</v>
          </cell>
          <cell r="F196">
            <v>350.72</v>
          </cell>
          <cell r="I196">
            <v>328.46715328467155</v>
          </cell>
          <cell r="N196">
            <v>679.1871532846716</v>
          </cell>
          <cell r="O196">
            <v>679.1871532846716</v>
          </cell>
        </row>
        <row r="197">
          <cell r="C197">
            <v>1101</v>
          </cell>
          <cell r="F197">
            <v>352.32</v>
          </cell>
          <cell r="I197">
            <v>326.9754768392371</v>
          </cell>
          <cell r="N197">
            <v>679.2954768392372</v>
          </cell>
          <cell r="O197">
            <v>679.2954768392372</v>
          </cell>
        </row>
        <row r="198">
          <cell r="C198">
            <v>1106</v>
          </cell>
          <cell r="F198">
            <v>353.92</v>
          </cell>
          <cell r="I198">
            <v>325.497287522604</v>
          </cell>
          <cell r="N198">
            <v>679.417287522604</v>
          </cell>
          <cell r="O198">
            <v>679.417287522604</v>
          </cell>
        </row>
        <row r="199">
          <cell r="C199">
            <v>1111</v>
          </cell>
          <cell r="F199">
            <v>355.52</v>
          </cell>
          <cell r="I199">
            <v>324.032403240324</v>
          </cell>
          <cell r="N199">
            <v>679.552403240324</v>
          </cell>
          <cell r="O199">
            <v>679.552403240324</v>
          </cell>
        </row>
        <row r="200">
          <cell r="C200">
            <v>1116</v>
          </cell>
          <cell r="F200">
            <v>357.12</v>
          </cell>
          <cell r="I200">
            <v>322.5806451612903</v>
          </cell>
          <cell r="N200">
            <v>679.7006451612904</v>
          </cell>
          <cell r="O200">
            <v>679.7006451612904</v>
          </cell>
        </row>
        <row r="201">
          <cell r="C201">
            <v>1121</v>
          </cell>
          <cell r="F201">
            <v>358.72</v>
          </cell>
          <cell r="I201">
            <v>321.1418376449599</v>
          </cell>
          <cell r="N201">
            <v>679.8618376449599</v>
          </cell>
          <cell r="O201">
            <v>679.8618376449599</v>
          </cell>
        </row>
        <row r="202">
          <cell r="C202">
            <v>1126</v>
          </cell>
          <cell r="F202">
            <v>360.32</v>
          </cell>
          <cell r="I202">
            <v>319.7158081705151</v>
          </cell>
          <cell r="N202">
            <v>680.0358081705151</v>
          </cell>
          <cell r="O202">
            <v>680.0358081705151</v>
          </cell>
        </row>
        <row r="203">
          <cell r="C203">
            <v>1131</v>
          </cell>
          <cell r="F203">
            <v>361.92</v>
          </cell>
          <cell r="I203">
            <v>318.3023872679045</v>
          </cell>
          <cell r="N203">
            <v>680.2223872679045</v>
          </cell>
          <cell r="O203">
            <v>680.2223872679045</v>
          </cell>
        </row>
        <row r="204">
          <cell r="C204">
            <v>1136</v>
          </cell>
          <cell r="F204">
            <v>363.52</v>
          </cell>
          <cell r="I204">
            <v>316.9014084507042</v>
          </cell>
          <cell r="N204">
            <v>680.4214084507041</v>
          </cell>
          <cell r="O204">
            <v>680.4214084507041</v>
          </cell>
        </row>
        <row r="205">
          <cell r="C205">
            <v>1141</v>
          </cell>
          <cell r="F205">
            <v>365.12</v>
          </cell>
          <cell r="I205">
            <v>315.51270815074497</v>
          </cell>
          <cell r="N205">
            <v>680.632708150745</v>
          </cell>
          <cell r="O205">
            <v>680.632708150745</v>
          </cell>
        </row>
        <row r="206">
          <cell r="C206">
            <v>1146</v>
          </cell>
          <cell r="F206">
            <v>366.72</v>
          </cell>
          <cell r="I206">
            <v>314.13612565445027</v>
          </cell>
          <cell r="N206">
            <v>680.8561256544504</v>
          </cell>
          <cell r="O206">
            <v>680.8561256544504</v>
          </cell>
        </row>
        <row r="207">
          <cell r="C207">
            <v>1151</v>
          </cell>
          <cell r="F207">
            <v>368.32</v>
          </cell>
          <cell r="I207">
            <v>312.7715030408341</v>
          </cell>
          <cell r="N207">
            <v>681.0915030408341</v>
          </cell>
          <cell r="O207">
            <v>681.0915030408341</v>
          </cell>
        </row>
        <row r="208">
          <cell r="C208">
            <v>1156</v>
          </cell>
          <cell r="F208">
            <v>369.92</v>
          </cell>
          <cell r="I208">
            <v>311.4186851211073</v>
          </cell>
          <cell r="N208">
            <v>681.3386851211073</v>
          </cell>
          <cell r="O208">
            <v>681.3386851211073</v>
          </cell>
        </row>
        <row r="209">
          <cell r="C209">
            <v>1161</v>
          </cell>
          <cell r="F209">
            <v>371.52</v>
          </cell>
          <cell r="I209">
            <v>310.07751937984494</v>
          </cell>
          <cell r="N209">
            <v>681.5975193798449</v>
          </cell>
          <cell r="O209">
            <v>681.5975193798449</v>
          </cell>
        </row>
        <row r="210">
          <cell r="C210">
            <v>1166</v>
          </cell>
          <cell r="F210">
            <v>373.12</v>
          </cell>
          <cell r="I210">
            <v>308.7478559176672</v>
          </cell>
          <cell r="N210">
            <v>681.8678559176672</v>
          </cell>
          <cell r="O210">
            <v>681.8678559176672</v>
          </cell>
        </row>
        <row r="211">
          <cell r="C211">
            <v>1171</v>
          </cell>
          <cell r="F211">
            <v>374.72</v>
          </cell>
          <cell r="I211">
            <v>307.42954739538857</v>
          </cell>
          <cell r="N211">
            <v>682.1495473953886</v>
          </cell>
          <cell r="O211">
            <v>682.1495473953886</v>
          </cell>
        </row>
        <row r="212">
          <cell r="C212">
            <v>1176</v>
          </cell>
          <cell r="F212">
            <v>376.32</v>
          </cell>
          <cell r="I212">
            <v>306.1224489795918</v>
          </cell>
          <cell r="N212">
            <v>682.4424489795917</v>
          </cell>
          <cell r="O212">
            <v>682.4424489795917</v>
          </cell>
        </row>
        <row r="213">
          <cell r="C213">
            <v>1181</v>
          </cell>
          <cell r="F213">
            <v>377.92</v>
          </cell>
          <cell r="I213">
            <v>304.82641828958515</v>
          </cell>
          <cell r="N213">
            <v>682.7464182895851</v>
          </cell>
          <cell r="O213">
            <v>682.7464182895851</v>
          </cell>
        </row>
        <row r="214">
          <cell r="C214">
            <v>1186</v>
          </cell>
          <cell r="F214">
            <v>379.52</v>
          </cell>
          <cell r="I214">
            <v>303.5413153456998</v>
          </cell>
          <cell r="N214">
            <v>683.0613153456998</v>
          </cell>
          <cell r="O214">
            <v>683.0613153456998</v>
          </cell>
        </row>
        <row r="215">
          <cell r="C215">
            <v>1191</v>
          </cell>
          <cell r="F215">
            <v>381.12</v>
          </cell>
          <cell r="I215">
            <v>302.26700251889173</v>
          </cell>
          <cell r="N215">
            <v>683.3870025188917</v>
          </cell>
          <cell r="O215">
            <v>683.3870025188917</v>
          </cell>
        </row>
        <row r="216">
          <cell r="C216">
            <v>1196</v>
          </cell>
          <cell r="F216">
            <v>382.72</v>
          </cell>
          <cell r="I216">
            <v>301.0033444816054</v>
          </cell>
          <cell r="N216">
            <v>683.7233444816054</v>
          </cell>
          <cell r="O216">
            <v>683.7233444816054</v>
          </cell>
        </row>
        <row r="217">
          <cell r="C217">
            <v>1201</v>
          </cell>
          <cell r="F217">
            <v>384.32</v>
          </cell>
          <cell r="I217">
            <v>299.75020815986676</v>
          </cell>
          <cell r="N217">
            <v>684.0702081598668</v>
          </cell>
          <cell r="O217">
            <v>684.0702081598668</v>
          </cell>
        </row>
        <row r="218">
          <cell r="C218">
            <v>1206</v>
          </cell>
          <cell r="F218">
            <v>385.92</v>
          </cell>
          <cell r="I218">
            <v>298.5074626865672</v>
          </cell>
          <cell r="N218">
            <v>684.4274626865672</v>
          </cell>
          <cell r="O218">
            <v>684.4274626865672</v>
          </cell>
        </row>
        <row r="219">
          <cell r="C219">
            <v>1211</v>
          </cell>
          <cell r="F219">
            <v>387.52</v>
          </cell>
          <cell r="I219">
            <v>297.2749793559042</v>
          </cell>
          <cell r="N219">
            <v>684.7949793559042</v>
          </cell>
          <cell r="O219">
            <v>684.7949793559042</v>
          </cell>
        </row>
        <row r="220">
          <cell r="C220">
            <v>1216</v>
          </cell>
          <cell r="F220">
            <v>389.12</v>
          </cell>
          <cell r="I220">
            <v>296.05263157894734</v>
          </cell>
          <cell r="N220">
            <v>685.1726315789474</v>
          </cell>
          <cell r="O220">
            <v>685.1726315789474</v>
          </cell>
        </row>
        <row r="221">
          <cell r="C221">
            <v>1221</v>
          </cell>
          <cell r="F221">
            <v>390.72</v>
          </cell>
          <cell r="I221">
            <v>294.8402948402948</v>
          </cell>
          <cell r="N221">
            <v>685.5602948402948</v>
          </cell>
          <cell r="O221">
            <v>685.5602948402948</v>
          </cell>
        </row>
        <row r="222">
          <cell r="C222">
            <v>1226</v>
          </cell>
          <cell r="F222">
            <v>392.32</v>
          </cell>
          <cell r="I222">
            <v>293.6378466557912</v>
          </cell>
          <cell r="N222">
            <v>685.9578466557912</v>
          </cell>
          <cell r="O222">
            <v>685.9578466557912</v>
          </cell>
        </row>
        <row r="223">
          <cell r="C223">
            <v>1231</v>
          </cell>
          <cell r="F223">
            <v>393.92</v>
          </cell>
          <cell r="I223">
            <v>292.4451665312754</v>
          </cell>
          <cell r="N223">
            <v>686.3651665312755</v>
          </cell>
          <cell r="O223">
            <v>686.3651665312755</v>
          </cell>
        </row>
        <row r="224">
          <cell r="C224">
            <v>1236</v>
          </cell>
          <cell r="F224">
            <v>395.52</v>
          </cell>
          <cell r="I224">
            <v>291.26213592233006</v>
          </cell>
          <cell r="N224">
            <v>686.7821359223301</v>
          </cell>
          <cell r="O224">
            <v>686.7821359223301</v>
          </cell>
        </row>
        <row r="225">
          <cell r="C225">
            <v>1241</v>
          </cell>
          <cell r="F225">
            <v>397.12</v>
          </cell>
          <cell r="I225">
            <v>290.088638195004</v>
          </cell>
          <cell r="N225">
            <v>687.208638195004</v>
          </cell>
          <cell r="O225">
            <v>687.208638195004</v>
          </cell>
        </row>
        <row r="226">
          <cell r="C226">
            <v>1246</v>
          </cell>
          <cell r="F226">
            <v>398.72</v>
          </cell>
          <cell r="I226">
            <v>288.9245585874799</v>
          </cell>
          <cell r="N226">
            <v>687.6445585874799</v>
          </cell>
          <cell r="O226">
            <v>687.6445585874799</v>
          </cell>
        </row>
      </sheetData>
      <sheetData sheetId="2">
        <row r="56">
          <cell r="C56">
            <v>10</v>
          </cell>
        </row>
        <row r="63">
          <cell r="C63" t="str">
            <v>Q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10</v>
          </cell>
          <cell r="D65">
            <v>65</v>
          </cell>
          <cell r="E65">
            <v>45240</v>
          </cell>
          <cell r="F65">
            <v>45305</v>
          </cell>
        </row>
        <row r="66">
          <cell r="C66">
            <v>20</v>
          </cell>
          <cell r="D66">
            <v>130</v>
          </cell>
          <cell r="E66">
            <v>22620</v>
          </cell>
          <cell r="F66">
            <v>22750</v>
          </cell>
        </row>
        <row r="67">
          <cell r="C67">
            <v>30</v>
          </cell>
          <cell r="D67">
            <v>195</v>
          </cell>
          <cell r="E67">
            <v>15080</v>
          </cell>
          <cell r="F67">
            <v>15275</v>
          </cell>
        </row>
        <row r="68">
          <cell r="C68">
            <v>40</v>
          </cell>
          <cell r="D68">
            <v>260</v>
          </cell>
          <cell r="E68">
            <v>11310</v>
          </cell>
          <cell r="F68">
            <v>11570</v>
          </cell>
        </row>
        <row r="69">
          <cell r="C69">
            <v>50</v>
          </cell>
          <cell r="D69">
            <v>325</v>
          </cell>
          <cell r="E69">
            <v>9048</v>
          </cell>
          <cell r="F69">
            <v>9373</v>
          </cell>
        </row>
        <row r="70">
          <cell r="C70">
            <v>60</v>
          </cell>
          <cell r="D70">
            <v>390</v>
          </cell>
          <cell r="E70">
            <v>7540</v>
          </cell>
          <cell r="F70">
            <v>7930</v>
          </cell>
        </row>
        <row r="71">
          <cell r="C71">
            <v>70</v>
          </cell>
          <cell r="D71">
            <v>455</v>
          </cell>
          <cell r="E71">
            <v>6462.857142857143</v>
          </cell>
          <cell r="F71">
            <v>6917.857142857143</v>
          </cell>
        </row>
        <row r="72">
          <cell r="C72">
            <v>80</v>
          </cell>
          <cell r="D72">
            <v>520</v>
          </cell>
          <cell r="E72">
            <v>5655</v>
          </cell>
          <cell r="F72">
            <v>6175</v>
          </cell>
        </row>
        <row r="73">
          <cell r="C73">
            <v>90</v>
          </cell>
          <cell r="D73">
            <v>585</v>
          </cell>
          <cell r="E73">
            <v>5026.666666666667</v>
          </cell>
          <cell r="F73">
            <v>5611.666666666667</v>
          </cell>
        </row>
        <row r="74">
          <cell r="C74">
            <v>100</v>
          </cell>
          <cell r="D74">
            <v>650</v>
          </cell>
          <cell r="E74">
            <v>4524</v>
          </cell>
          <cell r="F74">
            <v>5174</v>
          </cell>
        </row>
        <row r="75">
          <cell r="C75">
            <v>110</v>
          </cell>
          <cell r="D75">
            <v>715</v>
          </cell>
          <cell r="E75">
            <v>4112.727272727273</v>
          </cell>
          <cell r="F75">
            <v>4827.727272727273</v>
          </cell>
        </row>
        <row r="76">
          <cell r="C76">
            <v>120</v>
          </cell>
          <cell r="D76">
            <v>780</v>
          </cell>
          <cell r="E76">
            <v>3770</v>
          </cell>
          <cell r="F76">
            <v>4550</v>
          </cell>
        </row>
        <row r="77">
          <cell r="C77">
            <v>130</v>
          </cell>
          <cell r="D77">
            <v>845</v>
          </cell>
          <cell r="E77">
            <v>3480</v>
          </cell>
          <cell r="F77">
            <v>4325</v>
          </cell>
        </row>
        <row r="78">
          <cell r="C78">
            <v>140</v>
          </cell>
          <cell r="D78">
            <v>910</v>
          </cell>
          <cell r="E78">
            <v>3231.4285714285716</v>
          </cell>
          <cell r="F78">
            <v>4141.428571428572</v>
          </cell>
        </row>
        <row r="79">
          <cell r="C79">
            <v>150</v>
          </cell>
          <cell r="D79">
            <v>975</v>
          </cell>
          <cell r="E79">
            <v>3016</v>
          </cell>
          <cell r="F79">
            <v>3991</v>
          </cell>
        </row>
        <row r="80">
          <cell r="C80">
            <v>160</v>
          </cell>
          <cell r="D80">
            <v>1040</v>
          </cell>
          <cell r="E80">
            <v>2827.5</v>
          </cell>
          <cell r="F80">
            <v>3867.5</v>
          </cell>
        </row>
        <row r="81">
          <cell r="C81">
            <v>170</v>
          </cell>
          <cell r="D81">
            <v>1105</v>
          </cell>
          <cell r="E81">
            <v>2661.1764705882356</v>
          </cell>
          <cell r="F81">
            <v>3766.1764705882356</v>
          </cell>
        </row>
        <row r="82">
          <cell r="C82">
            <v>180</v>
          </cell>
          <cell r="D82">
            <v>1170</v>
          </cell>
          <cell r="E82">
            <v>2513.3333333333335</v>
          </cell>
          <cell r="F82">
            <v>3683.3333333333335</v>
          </cell>
        </row>
        <row r="83">
          <cell r="C83">
            <v>190</v>
          </cell>
          <cell r="D83">
            <v>1235</v>
          </cell>
          <cell r="E83">
            <v>2381.0526315789475</v>
          </cell>
          <cell r="F83">
            <v>3616.0526315789475</v>
          </cell>
        </row>
        <row r="84">
          <cell r="C84">
            <v>200</v>
          </cell>
          <cell r="D84">
            <v>1300</v>
          </cell>
          <cell r="E84">
            <v>2262</v>
          </cell>
          <cell r="F84">
            <v>3562</v>
          </cell>
        </row>
        <row r="85">
          <cell r="C85">
            <v>210</v>
          </cell>
          <cell r="D85">
            <v>1365</v>
          </cell>
          <cell r="E85">
            <v>2154.285714285714</v>
          </cell>
          <cell r="F85">
            <v>3519.285714285714</v>
          </cell>
        </row>
        <row r="86">
          <cell r="C86">
            <v>220</v>
          </cell>
          <cell r="D86">
            <v>1430</v>
          </cell>
          <cell r="E86">
            <v>2056.3636363636365</v>
          </cell>
          <cell r="F86">
            <v>3486.3636363636365</v>
          </cell>
        </row>
        <row r="87">
          <cell r="C87">
            <v>230</v>
          </cell>
          <cell r="D87">
            <v>1495</v>
          </cell>
          <cell r="E87">
            <v>1966.9565217391305</v>
          </cell>
          <cell r="F87">
            <v>3461.9565217391305</v>
          </cell>
        </row>
        <row r="88">
          <cell r="C88">
            <v>240</v>
          </cell>
          <cell r="D88">
            <v>1560</v>
          </cell>
          <cell r="E88">
            <v>1885</v>
          </cell>
          <cell r="F88">
            <v>3445</v>
          </cell>
        </row>
        <row r="89">
          <cell r="C89">
            <v>250</v>
          </cell>
          <cell r="D89">
            <v>1625</v>
          </cell>
          <cell r="E89">
            <v>1809.6000000000001</v>
          </cell>
          <cell r="F89">
            <v>3434.6000000000004</v>
          </cell>
        </row>
        <row r="90">
          <cell r="C90">
            <v>260</v>
          </cell>
          <cell r="D90">
            <v>1690</v>
          </cell>
          <cell r="E90">
            <v>1740</v>
          </cell>
          <cell r="F90">
            <v>3430</v>
          </cell>
        </row>
        <row r="91">
          <cell r="C91">
            <v>270</v>
          </cell>
          <cell r="D91">
            <v>1755</v>
          </cell>
          <cell r="E91">
            <v>1675.5555555555557</v>
          </cell>
          <cell r="F91">
            <v>3430.5555555555557</v>
          </cell>
        </row>
        <row r="92">
          <cell r="C92">
            <v>280</v>
          </cell>
          <cell r="D92">
            <v>1820</v>
          </cell>
          <cell r="E92">
            <v>1615.7142857142858</v>
          </cell>
          <cell r="F92">
            <v>3435.714285714286</v>
          </cell>
        </row>
        <row r="93">
          <cell r="C93">
            <v>290</v>
          </cell>
          <cell r="D93">
            <v>1885</v>
          </cell>
          <cell r="E93">
            <v>1559.9999999999998</v>
          </cell>
          <cell r="F93">
            <v>3445</v>
          </cell>
        </row>
        <row r="94">
          <cell r="C94">
            <v>300</v>
          </cell>
          <cell r="D94">
            <v>1950</v>
          </cell>
          <cell r="E94">
            <v>1508</v>
          </cell>
          <cell r="F94">
            <v>3458</v>
          </cell>
        </row>
        <row r="95">
          <cell r="C95">
            <v>310</v>
          </cell>
          <cell r="D95">
            <v>2015</v>
          </cell>
          <cell r="E95">
            <v>1459.3548387096773</v>
          </cell>
          <cell r="F95">
            <v>3474.354838709677</v>
          </cell>
        </row>
        <row r="96">
          <cell r="C96">
            <v>320</v>
          </cell>
          <cell r="D96">
            <v>2080</v>
          </cell>
          <cell r="E96">
            <v>1413.75</v>
          </cell>
          <cell r="F96">
            <v>3493.75</v>
          </cell>
        </row>
        <row r="97">
          <cell r="C97">
            <v>330</v>
          </cell>
          <cell r="D97">
            <v>2145</v>
          </cell>
          <cell r="E97">
            <v>1370.909090909091</v>
          </cell>
          <cell r="F97">
            <v>3515.909090909091</v>
          </cell>
        </row>
        <row r="98">
          <cell r="C98">
            <v>340</v>
          </cell>
          <cell r="D98">
            <v>2210</v>
          </cell>
          <cell r="E98">
            <v>1330.5882352941178</v>
          </cell>
          <cell r="F98">
            <v>3540.588235294118</v>
          </cell>
        </row>
        <row r="99">
          <cell r="C99">
            <v>350</v>
          </cell>
          <cell r="D99">
            <v>2275</v>
          </cell>
          <cell r="E99">
            <v>1292.5714285714287</v>
          </cell>
          <cell r="F99">
            <v>3567.5714285714284</v>
          </cell>
        </row>
        <row r="100">
          <cell r="C100">
            <v>360</v>
          </cell>
          <cell r="D100">
            <v>2340</v>
          </cell>
          <cell r="E100">
            <v>1256.6666666666667</v>
          </cell>
          <cell r="F100">
            <v>3596.666666666667</v>
          </cell>
        </row>
        <row r="101">
          <cell r="C101">
            <v>370</v>
          </cell>
          <cell r="D101">
            <v>2405</v>
          </cell>
          <cell r="E101">
            <v>1222.7027027027027</v>
          </cell>
          <cell r="F101">
            <v>3627.7027027027025</v>
          </cell>
        </row>
        <row r="102">
          <cell r="C102">
            <v>380</v>
          </cell>
          <cell r="D102">
            <v>2470</v>
          </cell>
          <cell r="E102">
            <v>1190.5263157894738</v>
          </cell>
          <cell r="F102">
            <v>3660.5263157894738</v>
          </cell>
        </row>
        <row r="103">
          <cell r="C103">
            <v>390</v>
          </cell>
          <cell r="D103">
            <v>2535</v>
          </cell>
          <cell r="E103">
            <v>1160</v>
          </cell>
          <cell r="F103">
            <v>3695</v>
          </cell>
        </row>
        <row r="104">
          <cell r="C104">
            <v>400</v>
          </cell>
          <cell r="D104">
            <v>2600</v>
          </cell>
          <cell r="E104">
            <v>1131</v>
          </cell>
          <cell r="F104">
            <v>3731</v>
          </cell>
        </row>
        <row r="105">
          <cell r="C105">
            <v>410</v>
          </cell>
          <cell r="D105">
            <v>2665</v>
          </cell>
          <cell r="E105">
            <v>1103.4146341463415</v>
          </cell>
          <cell r="F105">
            <v>3768.4146341463415</v>
          </cell>
        </row>
        <row r="106">
          <cell r="C106">
            <v>420</v>
          </cell>
          <cell r="D106">
            <v>2730</v>
          </cell>
          <cell r="E106">
            <v>1077.142857142857</v>
          </cell>
          <cell r="F106">
            <v>3807.142857142857</v>
          </cell>
        </row>
        <row r="107">
          <cell r="C107">
            <v>430</v>
          </cell>
          <cell r="D107">
            <v>2795</v>
          </cell>
          <cell r="E107">
            <v>1052.093023255814</v>
          </cell>
          <cell r="F107">
            <v>3847.093023255814</v>
          </cell>
        </row>
      </sheetData>
      <sheetData sheetId="3">
        <row r="5">
          <cell r="J5">
            <v>470.3682767677617</v>
          </cell>
        </row>
        <row r="6">
          <cell r="J6">
            <v>207.8371455485459</v>
          </cell>
        </row>
        <row r="7">
          <cell r="E7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0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7109375" style="8" customWidth="1"/>
    <col min="2" max="2" width="39.140625" style="1" customWidth="1"/>
    <col min="3" max="3" width="6.421875" style="0" customWidth="1"/>
    <col min="4" max="4" width="11.140625" style="0" customWidth="1"/>
  </cols>
  <sheetData>
    <row r="2" ht="12.75">
      <c r="B2" s="24" t="s">
        <v>97</v>
      </c>
    </row>
    <row r="3" ht="12.75">
      <c r="B3"/>
    </row>
    <row r="4" ht="12.75">
      <c r="B4" s="83" t="s">
        <v>0</v>
      </c>
    </row>
    <row r="5" ht="12.75">
      <c r="B5" s="83" t="s">
        <v>1</v>
      </c>
    </row>
    <row r="6" ht="12.75">
      <c r="B6" s="83" t="s">
        <v>2</v>
      </c>
    </row>
    <row r="8" ht="12.75">
      <c r="B8" s="13" t="s">
        <v>3</v>
      </c>
    </row>
    <row r="9" spans="1:8" s="1" customFormat="1" ht="13.5" thickBot="1">
      <c r="A9" s="9"/>
      <c r="C9"/>
      <c r="D9" s="9"/>
      <c r="E9" s="9"/>
      <c r="F9" s="9"/>
      <c r="G9" s="9"/>
      <c r="H9" s="9"/>
    </row>
    <row r="10" spans="2:8" ht="12.75">
      <c r="B10" s="26" t="s">
        <v>4</v>
      </c>
      <c r="C10" s="35" t="s">
        <v>26</v>
      </c>
      <c r="D10" s="27">
        <f>365*60</f>
        <v>21900</v>
      </c>
      <c r="E10" s="8"/>
      <c r="F10" s="8"/>
      <c r="G10" s="8"/>
      <c r="H10" s="8"/>
    </row>
    <row r="11" spans="1:8" s="2" customFormat="1" ht="12.75">
      <c r="A11" s="11"/>
      <c r="B11" s="30" t="s">
        <v>73</v>
      </c>
      <c r="C11" s="36" t="s">
        <v>23</v>
      </c>
      <c r="D11" s="31"/>
      <c r="E11" s="11"/>
      <c r="F11" s="11"/>
      <c r="G11" s="11"/>
      <c r="H11" s="11"/>
    </row>
    <row r="12" spans="2:8" ht="12.75">
      <c r="B12" s="28" t="s">
        <v>35</v>
      </c>
      <c r="C12" s="36" t="s">
        <v>24</v>
      </c>
      <c r="D12" s="32"/>
      <c r="E12" s="8"/>
      <c r="F12" s="8"/>
      <c r="G12" s="8"/>
      <c r="H12" s="8"/>
    </row>
    <row r="13" spans="1:9" s="2" customFormat="1" ht="12.75">
      <c r="A13" s="11"/>
      <c r="B13" s="30" t="s">
        <v>5</v>
      </c>
      <c r="C13" s="36" t="s">
        <v>30</v>
      </c>
      <c r="D13" s="31">
        <v>0.5</v>
      </c>
      <c r="E13" s="11"/>
      <c r="F13" s="11"/>
      <c r="G13" s="11"/>
      <c r="H13" s="11"/>
      <c r="I13" s="4"/>
    </row>
    <row r="14" spans="1:8" s="2" customFormat="1" ht="12.75">
      <c r="A14" s="11"/>
      <c r="B14" s="30" t="s">
        <v>36</v>
      </c>
      <c r="C14" s="36" t="s">
        <v>25</v>
      </c>
      <c r="D14" s="31">
        <v>10</v>
      </c>
      <c r="E14" s="11"/>
      <c r="F14" s="11"/>
      <c r="G14" s="11"/>
      <c r="H14" s="11"/>
    </row>
    <row r="15" spans="2:8" ht="12.75">
      <c r="B15" s="28" t="s">
        <v>6</v>
      </c>
      <c r="C15" s="36" t="s">
        <v>31</v>
      </c>
      <c r="D15" s="29">
        <v>365</v>
      </c>
      <c r="E15" s="8"/>
      <c r="F15" s="8"/>
      <c r="G15" s="8"/>
      <c r="H15" s="8"/>
    </row>
    <row r="16" spans="2:8" ht="12.75">
      <c r="B16" s="28" t="s">
        <v>37</v>
      </c>
      <c r="C16" s="36" t="s">
        <v>41</v>
      </c>
      <c r="D16" s="29">
        <v>60</v>
      </c>
      <c r="E16" s="8"/>
      <c r="F16" s="8"/>
      <c r="G16" s="8"/>
      <c r="H16" s="8"/>
    </row>
    <row r="17" spans="2:8" ht="15.75">
      <c r="B17" s="28" t="s">
        <v>38</v>
      </c>
      <c r="C17" s="36" t="s">
        <v>32</v>
      </c>
      <c r="D17" s="29">
        <v>7</v>
      </c>
      <c r="E17" s="8"/>
      <c r="F17" s="8"/>
      <c r="G17" s="8"/>
      <c r="H17" s="8"/>
    </row>
    <row r="18" spans="2:8" ht="12.75">
      <c r="B18" s="28" t="s">
        <v>7</v>
      </c>
      <c r="C18" s="36" t="s">
        <v>42</v>
      </c>
      <c r="D18" s="29">
        <v>6</v>
      </c>
      <c r="E18" s="8"/>
      <c r="F18" s="8"/>
      <c r="G18" s="8"/>
      <c r="H18" s="8"/>
    </row>
    <row r="19" spans="2:8" ht="15.75">
      <c r="B19" s="28" t="s">
        <v>39</v>
      </c>
      <c r="C19" s="36" t="s">
        <v>33</v>
      </c>
      <c r="D19" s="76">
        <f>SQRT(LT*σd^2)</f>
        <v>17.146428199482248</v>
      </c>
      <c r="F19" s="8"/>
      <c r="G19" s="8"/>
      <c r="H19" s="8"/>
    </row>
    <row r="20" spans="2:8" ht="12.75">
      <c r="B20" s="28" t="s">
        <v>40</v>
      </c>
      <c r="C20" s="36" t="s">
        <v>29</v>
      </c>
      <c r="D20" s="63">
        <v>0.95</v>
      </c>
      <c r="E20" s="8"/>
      <c r="F20" s="8"/>
      <c r="G20" s="8"/>
      <c r="H20" s="8"/>
    </row>
    <row r="21" spans="2:9" ht="13.5" thickBot="1">
      <c r="B21" s="33" t="s">
        <v>8</v>
      </c>
      <c r="C21" s="20" t="s">
        <v>34</v>
      </c>
      <c r="D21" s="34">
        <v>0</v>
      </c>
      <c r="E21" s="16"/>
      <c r="F21" s="16"/>
      <c r="G21" s="16"/>
      <c r="H21" s="16"/>
      <c r="I21" s="14"/>
    </row>
    <row r="22" spans="2:9" ht="12.75">
      <c r="B22" s="15"/>
      <c r="C22" s="14"/>
      <c r="D22" s="17"/>
      <c r="E22" s="16"/>
      <c r="F22" s="16"/>
      <c r="G22" s="16"/>
      <c r="H22" s="16"/>
      <c r="I22" s="14"/>
    </row>
    <row r="23" spans="2:8" ht="12.75">
      <c r="B23" s="13" t="s">
        <v>9</v>
      </c>
      <c r="D23" s="8"/>
      <c r="E23" s="8"/>
      <c r="F23" s="8"/>
      <c r="G23" s="8"/>
      <c r="H23" s="8"/>
    </row>
    <row r="24" spans="2:8" ht="13.5" thickBot="1">
      <c r="B24" s="13"/>
      <c r="D24" s="8"/>
      <c r="E24" s="8"/>
      <c r="F24" s="8"/>
      <c r="G24" s="8"/>
      <c r="H24" s="8"/>
    </row>
    <row r="25" spans="2:8" ht="15.75">
      <c r="B25" s="26" t="s">
        <v>87</v>
      </c>
      <c r="C25" s="40" t="s">
        <v>10</v>
      </c>
      <c r="D25" s="73">
        <f>IF(D="","",INT(SQRT((2*D*S)/(H))))</f>
        <v>935</v>
      </c>
      <c r="E25" s="8"/>
      <c r="F25" s="8"/>
      <c r="G25" s="8"/>
      <c r="H25" s="8"/>
    </row>
    <row r="26" spans="2:8" ht="12.75">
      <c r="B26" s="28" t="s">
        <v>11</v>
      </c>
      <c r="C26" s="41" t="s">
        <v>10</v>
      </c>
      <c r="D26" s="37">
        <f>IF(H="","",IF($D$25=0,0,0.5*D25*D13))</f>
        <v>233.75</v>
      </c>
      <c r="E26" s="11"/>
      <c r="F26" s="11"/>
      <c r="G26" s="11"/>
      <c r="H26" s="8"/>
    </row>
    <row r="27" spans="2:8" ht="12.75">
      <c r="B27" s="28" t="s">
        <v>12</v>
      </c>
      <c r="C27" s="41" t="s">
        <v>10</v>
      </c>
      <c r="D27" s="37">
        <f>IF(S="","",IF(($D$25=0),0,(D14*D10/D25)))</f>
        <v>234.22459893048128</v>
      </c>
      <c r="E27" s="11"/>
      <c r="F27" s="11"/>
      <c r="G27" s="11"/>
      <c r="H27" s="8"/>
    </row>
    <row r="28" spans="2:8" ht="12.75">
      <c r="B28" s="28" t="s">
        <v>13</v>
      </c>
      <c r="C28" s="41" t="s">
        <v>10</v>
      </c>
      <c r="D28" s="37">
        <f>IF($D$11="","",D10*D11)</f>
      </c>
      <c r="E28" s="11"/>
      <c r="F28" s="11"/>
      <c r="G28" s="11"/>
      <c r="H28" s="8"/>
    </row>
    <row r="29" spans="2:8" ht="12.75">
      <c r="B29" s="28" t="s">
        <v>14</v>
      </c>
      <c r="C29" s="41" t="s">
        <v>10</v>
      </c>
      <c r="D29" s="37">
        <f>SUM(D26:D28)</f>
        <v>467.9745989304813</v>
      </c>
      <c r="E29" s="11"/>
      <c r="F29" s="11"/>
      <c r="G29" s="11"/>
      <c r="H29" s="8"/>
    </row>
    <row r="30" spans="2:8" ht="12.75">
      <c r="B30" s="28" t="s">
        <v>15</v>
      </c>
      <c r="C30" s="41" t="s">
        <v>10</v>
      </c>
      <c r="D30" s="38">
        <f>VLOOKUP(D20,Z_Table,2)</f>
        <v>1.6399999999999495</v>
      </c>
      <c r="E30" s="8"/>
      <c r="F30" s="8"/>
      <c r="G30" s="8"/>
      <c r="H30" s="8"/>
    </row>
    <row r="31" spans="2:8" ht="12.75">
      <c r="B31" s="28" t="s">
        <v>21</v>
      </c>
      <c r="C31" s="36" t="s">
        <v>10</v>
      </c>
      <c r="D31" s="70">
        <f>VLOOKUP(D20,Ez_Table,2)</f>
        <v>0.09155574983433534</v>
      </c>
      <c r="E31" s="8"/>
      <c r="F31" s="8"/>
      <c r="G31" s="8"/>
      <c r="H31" s="8"/>
    </row>
    <row r="32" spans="2:8" ht="12.75">
      <c r="B32" s="28" t="s">
        <v>16</v>
      </c>
      <c r="C32" s="41" t="s">
        <v>10</v>
      </c>
      <c r="D32" s="38">
        <f>D15*D25/D10</f>
        <v>15.583333333333334</v>
      </c>
      <c r="E32" s="7"/>
      <c r="F32" s="7"/>
      <c r="G32" s="7"/>
      <c r="H32" s="8"/>
    </row>
    <row r="33" spans="2:8" ht="12.75">
      <c r="B33" s="28" t="s">
        <v>17</v>
      </c>
      <c r="C33" s="41" t="s">
        <v>10</v>
      </c>
      <c r="D33" s="39">
        <f>IF(D="","",D10/D25)</f>
        <v>23.422459893048128</v>
      </c>
      <c r="E33" s="12"/>
      <c r="F33" s="12"/>
      <c r="G33" s="12"/>
      <c r="H33" s="8"/>
    </row>
    <row r="34" spans="2:8" ht="12.75">
      <c r="B34" s="28" t="s">
        <v>18</v>
      </c>
      <c r="C34" s="41" t="s">
        <v>10</v>
      </c>
      <c r="D34" s="74">
        <f>IF(D20="","",IF($D$30="","",D30*D19))</f>
        <v>28.12014224715002</v>
      </c>
      <c r="E34" s="8"/>
      <c r="F34" s="8"/>
      <c r="G34" s="8"/>
      <c r="H34" s="8"/>
    </row>
    <row r="35" spans="2:8" ht="13.5" thickBot="1">
      <c r="B35" s="33" t="s">
        <v>88</v>
      </c>
      <c r="C35" s="42" t="s">
        <v>10</v>
      </c>
      <c r="D35" s="75">
        <f>INT(IF(D30="","",IF(D21&gt;0,(D16*D18+D21),(D16*D18+D19*D30))))</f>
        <v>388</v>
      </c>
      <c r="E35" s="8"/>
      <c r="F35" s="8"/>
      <c r="G35" s="8"/>
      <c r="H35" s="8"/>
    </row>
    <row r="36" spans="5:8" ht="12" customHeight="1">
      <c r="E36" s="8"/>
      <c r="F36" s="8"/>
      <c r="G36" s="8"/>
      <c r="H36" s="8"/>
    </row>
    <row r="37" spans="3:8" ht="12" customHeight="1">
      <c r="C37" s="3"/>
      <c r="D37" s="8"/>
      <c r="E37" s="8"/>
      <c r="F37" s="8"/>
      <c r="G37" s="8"/>
      <c r="H37" s="8"/>
    </row>
    <row r="38" spans="3:8" ht="12" customHeight="1">
      <c r="C38" s="3"/>
      <c r="D38" s="8"/>
      <c r="E38" s="8"/>
      <c r="F38" s="8"/>
      <c r="G38" s="8"/>
      <c r="H38" s="8"/>
    </row>
    <row r="39" spans="3:8" ht="12" customHeight="1">
      <c r="C39" s="3"/>
      <c r="D39" s="8"/>
      <c r="E39" s="8"/>
      <c r="F39" s="8"/>
      <c r="G39" s="8"/>
      <c r="H39" s="8"/>
    </row>
    <row r="40" spans="3:9" ht="12.75">
      <c r="C40" s="14"/>
      <c r="D40" s="14"/>
      <c r="E40" s="14"/>
      <c r="F40" s="14"/>
      <c r="G40" s="14"/>
      <c r="H40" s="14"/>
      <c r="I40" s="14"/>
    </row>
    <row r="41" spans="3:9" ht="12.75">
      <c r="C41" s="64"/>
      <c r="D41" s="14"/>
      <c r="E41" s="14"/>
      <c r="F41" s="14"/>
      <c r="G41" s="14"/>
      <c r="H41" s="14"/>
      <c r="I41" s="14"/>
    </row>
    <row r="42" spans="3:9" ht="12.75">
      <c r="C42" s="16"/>
      <c r="D42" s="65"/>
      <c r="E42" s="14"/>
      <c r="F42" s="14"/>
      <c r="G42" s="14"/>
      <c r="H42" s="14"/>
      <c r="I42" s="14"/>
    </row>
    <row r="43" spans="3:9" ht="12.75">
      <c r="C43" s="16"/>
      <c r="D43" s="66"/>
      <c r="E43" s="16"/>
      <c r="F43" s="66"/>
      <c r="G43" s="16"/>
      <c r="H43" s="65"/>
      <c r="I43" s="14"/>
    </row>
    <row r="44" spans="3:9" ht="12.75">
      <c r="C44" s="16"/>
      <c r="D44" s="66"/>
      <c r="E44" s="16"/>
      <c r="F44" s="66"/>
      <c r="G44" s="16"/>
      <c r="H44" s="65"/>
      <c r="I44" s="14"/>
    </row>
    <row r="45" spans="3:9" ht="12.75">
      <c r="C45" s="16"/>
      <c r="D45" s="66"/>
      <c r="E45" s="16"/>
      <c r="F45" s="66"/>
      <c r="G45" s="16"/>
      <c r="H45" s="65"/>
      <c r="I45" s="14"/>
    </row>
    <row r="46" spans="3:8" ht="12.75">
      <c r="C46" s="8"/>
      <c r="D46" s="18"/>
      <c r="E46" s="8"/>
      <c r="F46" s="18"/>
      <c r="G46" s="8"/>
      <c r="H46" s="19"/>
    </row>
    <row r="47" spans="3:8" ht="12.75">
      <c r="C47" s="8"/>
      <c r="D47" s="18"/>
      <c r="E47" s="8"/>
      <c r="F47" s="18"/>
      <c r="G47" s="8"/>
      <c r="H47" s="19"/>
    </row>
    <row r="48" ht="12.75">
      <c r="C48" s="25" t="s">
        <v>19</v>
      </c>
    </row>
    <row r="49" spans="3:7" ht="13.5" thickBot="1">
      <c r="C49" s="43" t="s">
        <v>20</v>
      </c>
      <c r="D49" s="10"/>
      <c r="E49" s="10"/>
      <c r="F49" s="10"/>
      <c r="G49" s="10"/>
    </row>
    <row r="50" spans="3:5" ht="13.5" thickBot="1">
      <c r="C50" s="68" t="s">
        <v>74</v>
      </c>
      <c r="D50" s="20" t="s">
        <v>22</v>
      </c>
      <c r="E50" s="20" t="s">
        <v>21</v>
      </c>
    </row>
    <row r="51" spans="3:5" ht="12.75">
      <c r="C51" s="67">
        <f aca="true" t="shared" si="0" ref="C51:C96">NORMDIST(D51,0,1,1)</f>
        <v>3.400803061937019E-06</v>
      </c>
      <c r="D51" s="69">
        <v>-4.5</v>
      </c>
      <c r="E51" s="22">
        <f aca="true" t="shared" si="1" ref="E51:E82">NORMDIST(D51,0,1,0)-D51*(1-NORMDIST(D51,0,1,1))</f>
        <v>4.500000680127328</v>
      </c>
    </row>
    <row r="52" spans="3:5" ht="12.75">
      <c r="C52" s="67">
        <f t="shared" si="0"/>
        <v>3.5643999448664587E-06</v>
      </c>
      <c r="D52" s="69">
        <f>D51+0.01</f>
        <v>-4.49</v>
      </c>
      <c r="E52" s="22">
        <f t="shared" si="1"/>
        <v>4.4900007144468</v>
      </c>
    </row>
    <row r="53" spans="3:5" ht="12.75">
      <c r="C53" s="67">
        <f t="shared" si="0"/>
        <v>3.7355080072520863E-06</v>
      </c>
      <c r="D53" s="69">
        <f aca="true" t="shared" si="2" ref="D53:D116">D52+0.01</f>
        <v>-4.48</v>
      </c>
      <c r="E53" s="22">
        <f t="shared" si="1"/>
        <v>4.480000750425154</v>
      </c>
    </row>
    <row r="54" spans="3:5" ht="12.75">
      <c r="C54" s="67">
        <f t="shared" si="0"/>
        <v>3.914454227538222E-06</v>
      </c>
      <c r="D54" s="69">
        <f t="shared" si="2"/>
        <v>-4.470000000000001</v>
      </c>
      <c r="E54" s="22">
        <f t="shared" si="1"/>
        <v>4.4700007881388135</v>
      </c>
    </row>
    <row r="55" spans="3:5" ht="12.75">
      <c r="C55" s="67">
        <f t="shared" si="0"/>
        <v>4.101578960358232E-06</v>
      </c>
      <c r="D55" s="69">
        <f t="shared" si="2"/>
        <v>-4.460000000000001</v>
      </c>
      <c r="E55" s="22">
        <f t="shared" si="1"/>
        <v>4.460000827667531</v>
      </c>
    </row>
    <row r="56" spans="3:5" ht="12.75">
      <c r="C56" s="67">
        <f t="shared" si="0"/>
        <v>4.297236444128494E-06</v>
      </c>
      <c r="D56" s="69">
        <f t="shared" si="2"/>
        <v>-4.450000000000001</v>
      </c>
      <c r="E56" s="22">
        <f t="shared" si="1"/>
        <v>4.450000869094532</v>
      </c>
    </row>
    <row r="57" spans="3:5" ht="12.75">
      <c r="C57" s="67">
        <f t="shared" si="0"/>
        <v>4.501795326183888E-06</v>
      </c>
      <c r="D57" s="69">
        <f t="shared" si="2"/>
        <v>-4.440000000000001</v>
      </c>
      <c r="E57" s="22">
        <f t="shared" si="1"/>
        <v>4.440000912506654</v>
      </c>
    </row>
    <row r="58" spans="3:5" ht="12.75">
      <c r="C58" s="67">
        <f t="shared" si="0"/>
        <v>4.715639206454014E-06</v>
      </c>
      <c r="D58" s="69">
        <f t="shared" si="2"/>
        <v>-4.4300000000000015</v>
      </c>
      <c r="E58" s="22">
        <f t="shared" si="1"/>
        <v>4.43000095799449</v>
      </c>
    </row>
    <row r="59" spans="3:5" ht="12.75">
      <c r="C59" s="67">
        <f t="shared" si="0"/>
        <v>4.939167198902972E-06</v>
      </c>
      <c r="D59" s="69">
        <f t="shared" si="2"/>
        <v>-4.420000000000002</v>
      </c>
      <c r="E59" s="22">
        <f t="shared" si="1"/>
        <v>4.420001005652548</v>
      </c>
    </row>
    <row r="60" spans="3:5" ht="12.75">
      <c r="C60" s="67">
        <f t="shared" si="0"/>
        <v>5.1727945129531605E-06</v>
      </c>
      <c r="D60" s="69">
        <f t="shared" si="2"/>
        <v>-4.410000000000002</v>
      </c>
      <c r="E60" s="22">
        <f t="shared" si="1"/>
        <v>4.4100010555794</v>
      </c>
    </row>
    <row r="61" spans="3:5" ht="12.75">
      <c r="C61" s="67">
        <f t="shared" si="0"/>
        <v>5.4169530538938915E-06</v>
      </c>
      <c r="D61" s="69">
        <f t="shared" si="2"/>
        <v>-4.400000000000002</v>
      </c>
      <c r="E61" s="22">
        <f t="shared" si="1"/>
        <v>4.400001107877856</v>
      </c>
    </row>
    <row r="62" spans="3:5" ht="12.75">
      <c r="C62" s="67">
        <f t="shared" si="0"/>
        <v>5.672092044162191E-06</v>
      </c>
      <c r="D62" s="69">
        <f t="shared" si="2"/>
        <v>-4.390000000000002</v>
      </c>
      <c r="E62" s="22">
        <f t="shared" si="1"/>
        <v>4.390001162655125</v>
      </c>
    </row>
    <row r="63" spans="3:5" ht="12.75">
      <c r="C63" s="67">
        <f t="shared" si="0"/>
        <v>5.938678665384778E-06</v>
      </c>
      <c r="D63" s="69">
        <f t="shared" si="2"/>
        <v>-4.380000000000003</v>
      </c>
      <c r="E63" s="22">
        <f t="shared" si="1"/>
        <v>4.380001220022999</v>
      </c>
    </row>
    <row r="64" spans="3:5" ht="12.75">
      <c r="C64" s="67">
        <f t="shared" si="0"/>
        <v>6.217198721958361E-06</v>
      </c>
      <c r="D64" s="69">
        <f t="shared" si="2"/>
        <v>-4.370000000000003</v>
      </c>
      <c r="E64" s="22">
        <f t="shared" si="1"/>
        <v>4.370001280098034</v>
      </c>
    </row>
    <row r="65" spans="3:5" ht="12.75">
      <c r="C65" s="67">
        <f t="shared" si="0"/>
        <v>6.50815732650134E-06</v>
      </c>
      <c r="D65" s="69">
        <f t="shared" si="2"/>
        <v>-4.360000000000003</v>
      </c>
      <c r="E65" s="22">
        <f t="shared" si="1"/>
        <v>4.360001343001736</v>
      </c>
    </row>
    <row r="66" spans="3:5" ht="12.75">
      <c r="C66" s="67">
        <f t="shared" si="0"/>
        <v>6.812079608842225E-06</v>
      </c>
      <c r="D66" s="69">
        <f t="shared" si="2"/>
        <v>-4.350000000000003</v>
      </c>
      <c r="E66" s="22">
        <f t="shared" si="1"/>
        <v>4.350001408860763</v>
      </c>
    </row>
    <row r="67" spans="3:5" ht="12.75">
      <c r="C67" s="67">
        <f t="shared" si="0"/>
        <v>7.129511447434567E-06</v>
      </c>
      <c r="D67" s="69">
        <f t="shared" si="2"/>
        <v>-4.340000000000003</v>
      </c>
      <c r="E67" s="22">
        <f t="shared" si="1"/>
        <v>4.340001477807126</v>
      </c>
    </row>
    <row r="68" spans="3:5" ht="12.75">
      <c r="C68" s="67">
        <f t="shared" si="0"/>
        <v>7.461020225862924E-06</v>
      </c>
      <c r="D68" s="69">
        <f t="shared" si="2"/>
        <v>-4.330000000000004</v>
      </c>
      <c r="E68" s="22">
        <f t="shared" si="1"/>
        <v>4.330001549978403</v>
      </c>
    </row>
    <row r="69" spans="3:5" ht="12.75">
      <c r="C69" s="67">
        <f t="shared" si="0"/>
        <v>7.807195613884765E-06</v>
      </c>
      <c r="D69" s="69">
        <f t="shared" si="2"/>
        <v>-4.320000000000004</v>
      </c>
      <c r="E69" s="22">
        <f t="shared" si="1"/>
        <v>4.320001625517953</v>
      </c>
    </row>
    <row r="70" spans="3:5" ht="12.75">
      <c r="C70" s="67">
        <f t="shared" si="0"/>
        <v>8.168650373341357E-06</v>
      </c>
      <c r="D70" s="69">
        <f t="shared" si="2"/>
        <v>-4.310000000000004</v>
      </c>
      <c r="E70" s="22">
        <f t="shared" si="1"/>
        <v>4.3100017045751535</v>
      </c>
    </row>
    <row r="71" spans="3:5" ht="12.75">
      <c r="C71" s="67">
        <f t="shared" si="0"/>
        <v>8.546021191491171E-06</v>
      </c>
      <c r="D71" s="69">
        <f t="shared" si="2"/>
        <v>-4.300000000000004</v>
      </c>
      <c r="E71" s="22">
        <f t="shared" si="1"/>
        <v>4.300001787305622</v>
      </c>
    </row>
    <row r="72" spans="3:5" ht="12.75">
      <c r="C72" s="67">
        <f t="shared" si="0"/>
        <v>8.939969540433523E-06</v>
      </c>
      <c r="D72" s="69">
        <f t="shared" si="2"/>
        <v>-4.2900000000000045</v>
      </c>
      <c r="E72" s="22">
        <f t="shared" si="1"/>
        <v>4.290001873871473</v>
      </c>
    </row>
    <row r="73" spans="3:5" ht="12.75">
      <c r="C73" s="67">
        <f t="shared" si="0"/>
        <v>9.351182564398819E-06</v>
      </c>
      <c r="D73" s="69">
        <f t="shared" si="2"/>
        <v>-4.280000000000005</v>
      </c>
      <c r="E73" s="22">
        <f t="shared" si="1"/>
        <v>4.280001964441561</v>
      </c>
    </row>
    <row r="74" spans="3:5" ht="12.75">
      <c r="C74" s="67">
        <f t="shared" si="0"/>
        <v>9.780373996015612E-06</v>
      </c>
      <c r="D74" s="69">
        <f t="shared" si="2"/>
        <v>-4.270000000000005</v>
      </c>
      <c r="E74" s="22">
        <f t="shared" si="1"/>
        <v>4.270002059191746</v>
      </c>
    </row>
    <row r="75" spans="3:5" ht="12.75">
      <c r="C75" s="67">
        <f t="shared" si="0"/>
        <v>1.022828510099938E-05</v>
      </c>
      <c r="D75" s="69">
        <f t="shared" si="2"/>
        <v>-4.260000000000005</v>
      </c>
      <c r="E75" s="22">
        <f t="shared" si="1"/>
        <v>4.260002158305166</v>
      </c>
    </row>
    <row r="76" spans="3:5" ht="12.75">
      <c r="C76" s="67">
        <f t="shared" si="0"/>
        <v>1.0695685654149578E-05</v>
      </c>
      <c r="D76" s="69">
        <f t="shared" si="2"/>
        <v>-4.250000000000005</v>
      </c>
      <c r="E76" s="22">
        <f t="shared" si="1"/>
        <v>4.250002261972516</v>
      </c>
    </row>
    <row r="77" spans="3:5" ht="12.75">
      <c r="C77" s="67">
        <f t="shared" si="0"/>
        <v>1.1183374944767621E-05</v>
      </c>
      <c r="D77" s="69">
        <f t="shared" si="2"/>
        <v>-4.2400000000000055</v>
      </c>
      <c r="E77" s="22">
        <f t="shared" si="1"/>
        <v>4.240002370392338</v>
      </c>
    </row>
    <row r="78" spans="3:5" ht="12.75">
      <c r="C78" s="67">
        <f t="shared" si="0"/>
        <v>1.1692182815270513E-05</v>
      </c>
      <c r="D78" s="69">
        <f t="shared" si="2"/>
        <v>-4.230000000000006</v>
      </c>
      <c r="E78" s="22">
        <f t="shared" si="1"/>
        <v>4.230002483771319</v>
      </c>
    </row>
    <row r="79" spans="3:5" ht="12.75">
      <c r="C79" s="67">
        <f t="shared" si="0"/>
        <v>1.2222970731001759E-05</v>
      </c>
      <c r="D79" s="69">
        <f t="shared" si="2"/>
        <v>-4.220000000000006</v>
      </c>
      <c r="E79" s="22">
        <f t="shared" si="1"/>
        <v>4.220002602324611</v>
      </c>
    </row>
    <row r="80" spans="3:5" ht="12.75">
      <c r="C80" s="67">
        <f t="shared" si="0"/>
        <v>1.277663288479225E-05</v>
      </c>
      <c r="D80" s="69">
        <f t="shared" si="2"/>
        <v>-4.210000000000006</v>
      </c>
      <c r="E80" s="22">
        <f t="shared" si="1"/>
        <v>4.210002726276141</v>
      </c>
    </row>
    <row r="81" spans="3:5" ht="12.75">
      <c r="C81" s="67">
        <f t="shared" si="0"/>
        <v>1.3354097334605797E-05</v>
      </c>
      <c r="D81" s="69">
        <f t="shared" si="2"/>
        <v>-4.200000000000006</v>
      </c>
      <c r="E81" s="22">
        <f t="shared" si="1"/>
        <v>4.2000028558589575</v>
      </c>
    </row>
    <row r="82" spans="3:5" ht="12.75">
      <c r="C82" s="67">
        <f t="shared" si="0"/>
        <v>1.3956327177488959E-05</v>
      </c>
      <c r="D82" s="69">
        <f t="shared" si="2"/>
        <v>-4.190000000000007</v>
      </c>
      <c r="E82" s="22">
        <f t="shared" si="1"/>
        <v>4.190002991315564</v>
      </c>
    </row>
    <row r="83" spans="3:5" ht="12.75">
      <c r="C83" s="67">
        <f t="shared" si="0"/>
        <v>1.4584321759048002E-05</v>
      </c>
      <c r="D83" s="69">
        <f t="shared" si="2"/>
        <v>-4.180000000000007</v>
      </c>
      <c r="E83" s="22">
        <f aca="true" t="shared" si="3" ref="E83:E114">NORMDIST(D83,0,1,0)-D83*(1-NORMDIST(D83,0,1,1))</f>
        <v>4.180003132898281</v>
      </c>
    </row>
    <row r="84" spans="3:5" ht="12.75">
      <c r="C84" s="67">
        <f t="shared" si="0"/>
        <v>1.5239117920007317E-05</v>
      </c>
      <c r="D84" s="69">
        <f t="shared" si="2"/>
        <v>-4.170000000000007</v>
      </c>
      <c r="E84" s="22">
        <f t="shared" si="3"/>
        <v>4.170003280869617</v>
      </c>
    </row>
    <row r="85" spans="3:5" ht="12.75">
      <c r="C85" s="67">
        <f t="shared" si="0"/>
        <v>1.5921791280848474E-05</v>
      </c>
      <c r="D85" s="69">
        <f t="shared" si="2"/>
        <v>-4.160000000000007</v>
      </c>
      <c r="E85" s="22">
        <f t="shared" si="3"/>
        <v>4.160003435502648</v>
      </c>
    </row>
    <row r="86" spans="3:5" ht="12.75">
      <c r="C86" s="67">
        <f t="shared" si="0"/>
        <v>1.6633457566195275E-05</v>
      </c>
      <c r="D86" s="69">
        <f t="shared" si="2"/>
        <v>-4.1500000000000075</v>
      </c>
      <c r="E86" s="22">
        <f t="shared" si="3"/>
        <v>4.15000359708141</v>
      </c>
    </row>
    <row r="87" spans="3:5" ht="12.75">
      <c r="C87" s="67">
        <f t="shared" si="0"/>
        <v>1.7375273967501492E-05</v>
      </c>
      <c r="D87" s="69">
        <f t="shared" si="2"/>
        <v>-4.140000000000008</v>
      </c>
      <c r="E87" s="22">
        <f t="shared" si="3"/>
        <v>4.140003765901312</v>
      </c>
    </row>
    <row r="88" spans="3:5" ht="12.75">
      <c r="C88" s="67">
        <f t="shared" si="0"/>
        <v>1.8148440548593214E-05</v>
      </c>
      <c r="D88" s="69">
        <f t="shared" si="2"/>
        <v>-4.130000000000008</v>
      </c>
      <c r="E88" s="22">
        <f t="shared" si="3"/>
        <v>4.130003942269557</v>
      </c>
    </row>
    <row r="89" spans="3:5" ht="12.75">
      <c r="C89" s="67">
        <f t="shared" si="0"/>
        <v>1.8954201691956385E-05</v>
      </c>
      <c r="D89" s="69">
        <f t="shared" si="2"/>
        <v>-4.120000000000008</v>
      </c>
      <c r="E89" s="22">
        <f t="shared" si="3"/>
        <v>4.120004126505574</v>
      </c>
    </row>
    <row r="90" spans="3:5" ht="12.75">
      <c r="C90" s="67">
        <f t="shared" si="0"/>
        <v>1.979384758876712E-05</v>
      </c>
      <c r="D90" s="69">
        <f t="shared" si="2"/>
        <v>-4.110000000000008</v>
      </c>
      <c r="E90" s="22">
        <f t="shared" si="3"/>
        <v>4.110004318941475</v>
      </c>
    </row>
    <row r="91" spans="3:5" ht="12.75">
      <c r="C91" s="67">
        <f t="shared" si="0"/>
        <v>2.0668715772220736E-05</v>
      </c>
      <c r="D91" s="69">
        <f t="shared" si="2"/>
        <v>-4.1000000000000085</v>
      </c>
      <c r="E91" s="22">
        <f t="shared" si="3"/>
        <v>4.1000045199225195</v>
      </c>
    </row>
    <row r="92" spans="3:5" ht="12.75">
      <c r="C92" s="67">
        <f t="shared" si="0"/>
        <v>2.1580192697268075E-05</v>
      </c>
      <c r="D92" s="69">
        <f t="shared" si="2"/>
        <v>-4.090000000000009</v>
      </c>
      <c r="E92" s="22">
        <f t="shared" si="3"/>
        <v>4.090004729807595</v>
      </c>
    </row>
    <row r="93" spans="3:5" ht="12.75">
      <c r="C93" s="67">
        <f t="shared" si="0"/>
        <v>2.2529715365426917E-05</v>
      </c>
      <c r="D93" s="69">
        <f t="shared" si="2"/>
        <v>-4.080000000000009</v>
      </c>
      <c r="E93" s="22">
        <f t="shared" si="3"/>
        <v>4.080004948969717</v>
      </c>
    </row>
    <row r="94" spans="3:5" ht="12.75">
      <c r="C94" s="67">
        <f t="shared" si="0"/>
        <v>2.351877299788807E-05</v>
      </c>
      <c r="D94" s="69">
        <f t="shared" si="2"/>
        <v>-4.070000000000009</v>
      </c>
      <c r="E94" s="22">
        <f t="shared" si="3"/>
        <v>4.070005177796539</v>
      </c>
    </row>
    <row r="95" spans="3:5" ht="12.75">
      <c r="C95" s="67">
        <f t="shared" si="0"/>
        <v>2.4548908756361065E-05</v>
      </c>
      <c r="D95" s="69">
        <f t="shared" si="2"/>
        <v>-4.060000000000009</v>
      </c>
      <c r="E95" s="22">
        <f t="shared" si="3"/>
        <v>4.060005416690889</v>
      </c>
    </row>
    <row r="96" spans="3:5" ht="12.75">
      <c r="C96" s="67">
        <f t="shared" si="0"/>
        <v>2.5621721514101914E-05</v>
      </c>
      <c r="D96" s="69">
        <f t="shared" si="2"/>
        <v>-4.05000000000001</v>
      </c>
      <c r="E96" s="22">
        <f t="shared" si="3"/>
        <v>4.050005666071317</v>
      </c>
    </row>
    <row r="97" spans="3:5" ht="12.75">
      <c r="C97" s="67">
        <f aca="true" t="shared" si="4" ref="C97:C160">NORMDIST(D97,0,1,1)</f>
        <v>2.6738867677567058E-05</v>
      </c>
      <c r="D97" s="69">
        <f t="shared" si="2"/>
        <v>-4.04000000000001</v>
      </c>
      <c r="E97" s="22">
        <f t="shared" si="3"/>
        <v>4.040005926372661</v>
      </c>
    </row>
    <row r="98" spans="3:5" ht="12.75">
      <c r="C98" s="67">
        <f t="shared" si="4"/>
        <v>2.7902063060358806E-05</v>
      </c>
      <c r="D98" s="69">
        <f t="shared" si="2"/>
        <v>-4.03000000000001</v>
      </c>
      <c r="E98" s="22">
        <f t="shared" si="3"/>
        <v>4.030006198046631</v>
      </c>
    </row>
    <row r="99" spans="3:5" ht="12.75">
      <c r="C99" s="67">
        <f t="shared" si="4"/>
        <v>2.911308480957331E-05</v>
      </c>
      <c r="D99" s="69">
        <f t="shared" si="2"/>
        <v>-4.02000000000001</v>
      </c>
      <c r="E99" s="22">
        <f t="shared" si="3"/>
        <v>4.020006481562416</v>
      </c>
    </row>
    <row r="100" spans="3:5" ht="12.75">
      <c r="C100" s="67">
        <f t="shared" si="4"/>
        <v>3.0373773387770697E-05</v>
      </c>
      <c r="D100" s="69">
        <f t="shared" si="2"/>
        <v>-4.0100000000000104</v>
      </c>
      <c r="E100" s="22">
        <f t="shared" si="3"/>
        <v>4.010006777407307</v>
      </c>
    </row>
    <row r="101" spans="3:5" ht="12.75">
      <c r="C101" s="67">
        <f t="shared" si="4"/>
        <v>3.1686034609235136E-05</v>
      </c>
      <c r="D101" s="69">
        <f t="shared" si="2"/>
        <v>-4.000000000000011</v>
      </c>
      <c r="E101" s="22">
        <f t="shared" si="3"/>
        <v>4.000007086087338</v>
      </c>
    </row>
    <row r="102" spans="3:5" ht="12.75">
      <c r="C102" s="67">
        <f t="shared" si="4"/>
        <v>3.3051841734188514E-05</v>
      </c>
      <c r="D102" s="69">
        <f t="shared" si="2"/>
        <v>-3.990000000000011</v>
      </c>
      <c r="E102" s="22">
        <f t="shared" si="3"/>
        <v>3.9900074081279575</v>
      </c>
    </row>
    <row r="103" spans="3:5" ht="12.75">
      <c r="C103" s="67">
        <f t="shared" si="4"/>
        <v>3.4473237620402664E-05</v>
      </c>
      <c r="D103" s="69">
        <f t="shared" si="2"/>
        <v>-3.980000000000011</v>
      </c>
      <c r="E103" s="22">
        <f t="shared" si="3"/>
        <v>3.980007744074706</v>
      </c>
    </row>
    <row r="104" spans="3:5" ht="12.75">
      <c r="C104" s="67">
        <f t="shared" si="4"/>
        <v>3.5952336934985674E-05</v>
      </c>
      <c r="D104" s="69">
        <f t="shared" si="2"/>
        <v>-3.9700000000000113</v>
      </c>
      <c r="E104" s="22">
        <f t="shared" si="3"/>
        <v>3.9700080944939296</v>
      </c>
    </row>
    <row r="105" spans="3:5" ht="12.75">
      <c r="C105" s="67">
        <f t="shared" si="4"/>
        <v>3.749132842623126E-05</v>
      </c>
      <c r="D105" s="69">
        <f t="shared" si="2"/>
        <v>-3.9600000000000115</v>
      </c>
      <c r="E105" s="22">
        <f t="shared" si="3"/>
        <v>3.9600084599735093</v>
      </c>
    </row>
    <row r="106" spans="3:5" ht="12.75">
      <c r="C106" s="67">
        <f t="shared" si="4"/>
        <v>3.90924772574186E-05</v>
      </c>
      <c r="D106" s="69">
        <f t="shared" si="2"/>
        <v>-3.9500000000000117</v>
      </c>
      <c r="E106" s="22">
        <f t="shared" si="3"/>
        <v>3.950008841123611</v>
      </c>
    </row>
    <row r="107" spans="3:5" ht="12.75">
      <c r="C107" s="67">
        <f t="shared" si="4"/>
        <v>4.075812740489404E-05</v>
      </c>
      <c r="D107" s="69">
        <f t="shared" si="2"/>
        <v>-3.940000000000012</v>
      </c>
      <c r="E107" s="22">
        <f t="shared" si="3"/>
        <v>3.940009238577466</v>
      </c>
    </row>
    <row r="108" spans="3:5" ht="12.75">
      <c r="C108" s="67">
        <f t="shared" si="4"/>
        <v>4.2490704119546585E-05</v>
      </c>
      <c r="D108" s="69">
        <f t="shared" si="2"/>
        <v>-3.930000000000012</v>
      </c>
      <c r="E108" s="22">
        <f t="shared" si="3"/>
        <v>3.9300096529921698</v>
      </c>
    </row>
    <row r="109" spans="3:5" ht="12.75">
      <c r="C109" s="67">
        <f t="shared" si="4"/>
        <v>4.4292716455562875E-05</v>
      </c>
      <c r="D109" s="69">
        <f t="shared" si="2"/>
        <v>-3.9200000000000124</v>
      </c>
      <c r="E109" s="22">
        <f t="shared" si="3"/>
        <v>3.920010085049509</v>
      </c>
    </row>
    <row r="110" spans="3:5" ht="12.75">
      <c r="C110" s="67">
        <f t="shared" si="4"/>
        <v>4.6166759865573503E-05</v>
      </c>
      <c r="D110" s="69">
        <f t="shared" si="2"/>
        <v>-3.9100000000000126</v>
      </c>
      <c r="E110" s="22">
        <f t="shared" si="3"/>
        <v>3.910010535456813</v>
      </c>
    </row>
    <row r="111" spans="3:5" ht="12.75">
      <c r="C111" s="67">
        <f t="shared" si="4"/>
        <v>4.811551886518828E-05</v>
      </c>
      <c r="D111" s="69">
        <f t="shared" si="2"/>
        <v>-3.900000000000013</v>
      </c>
      <c r="E111" s="22">
        <f t="shared" si="3"/>
        <v>3.9000110049478316</v>
      </c>
    </row>
    <row r="112" spans="3:5" ht="12.75">
      <c r="C112" s="67">
        <f t="shared" si="4"/>
        <v>5.0141769767697575E-05</v>
      </c>
      <c r="D112" s="69">
        <f t="shared" si="2"/>
        <v>-3.890000000000013</v>
      </c>
      <c r="E112" s="22">
        <f t="shared" si="3"/>
        <v>3.8900114942836397</v>
      </c>
    </row>
    <row r="113" spans="3:5" ht="12.75">
      <c r="C113" s="67">
        <f t="shared" si="4"/>
        <v>5.2248383489827965E-05</v>
      </c>
      <c r="D113" s="69">
        <f t="shared" si="2"/>
        <v>-3.880000000000013</v>
      </c>
      <c r="E113" s="22">
        <f t="shared" si="3"/>
        <v>3.8800120042535733</v>
      </c>
    </row>
    <row r="114" spans="3:5" ht="12.75">
      <c r="C114" s="67">
        <f t="shared" si="4"/>
        <v>5.443832843154972E-05</v>
      </c>
      <c r="D114" s="69">
        <f t="shared" si="2"/>
        <v>-3.8700000000000134</v>
      </c>
      <c r="E114" s="22">
        <f t="shared" si="3"/>
        <v>3.8700125356761834</v>
      </c>
    </row>
    <row r="115" spans="3:5" ht="12.75">
      <c r="C115" s="67">
        <f t="shared" si="4"/>
        <v>5.671467342904801E-05</v>
      </c>
      <c r="D115" s="69">
        <f t="shared" si="2"/>
        <v>-3.8600000000000136</v>
      </c>
      <c r="E115" s="22">
        <f aca="true" t="shared" si="5" ref="E115:E140">NORMDIST(D115,0,1,0)-D115*(1-NORMDIST(D115,0,1,1))</f>
        <v>3.8600130894002347</v>
      </c>
    </row>
    <row r="116" spans="3:5" ht="12.75">
      <c r="C116" s="67">
        <f t="shared" si="4"/>
        <v>5.908059078463257E-05</v>
      </c>
      <c r="D116" s="69">
        <f t="shared" si="2"/>
        <v>-3.850000000000014</v>
      </c>
      <c r="E116" s="22">
        <f t="shared" si="5"/>
        <v>3.8500136663057187</v>
      </c>
    </row>
    <row r="117" spans="3:5" ht="12.75">
      <c r="C117" s="67">
        <f t="shared" si="4"/>
        <v>6.153935937358579E-05</v>
      </c>
      <c r="D117" s="69">
        <f aca="true" t="shared" si="6" ref="D117:D140">D116+0.01</f>
        <v>-3.840000000000014</v>
      </c>
      <c r="E117" s="22">
        <f t="shared" si="5"/>
        <v>3.8400142673049102</v>
      </c>
    </row>
    <row r="118" spans="3:5" ht="12.75">
      <c r="C118" s="67">
        <f t="shared" si="4"/>
        <v>6.409436782950362E-05</v>
      </c>
      <c r="D118" s="69">
        <f t="shared" si="6"/>
        <v>-3.8300000000000143</v>
      </c>
      <c r="E118" s="22">
        <f t="shared" si="5"/>
        <v>3.8300148933434457</v>
      </c>
    </row>
    <row r="119" spans="3:5" ht="12.75">
      <c r="C119" s="67">
        <f t="shared" si="4"/>
        <v>6.674911781079373E-05</v>
      </c>
      <c r="D119" s="69">
        <f t="shared" si="6"/>
        <v>-3.8200000000000145</v>
      </c>
      <c r="E119" s="22">
        <f t="shared" si="5"/>
        <v>3.820015545401439</v>
      </c>
    </row>
    <row r="120" spans="3:5" ht="12.75">
      <c r="C120" s="67">
        <f t="shared" si="4"/>
        <v>6.950722734788695E-05</v>
      </c>
      <c r="D120" s="69">
        <f t="shared" si="6"/>
        <v>-3.8100000000000147</v>
      </c>
      <c r="E120" s="22">
        <f t="shared" si="5"/>
        <v>3.810016224494629</v>
      </c>
    </row>
    <row r="121" spans="3:5" ht="12.75">
      <c r="C121" s="67">
        <f t="shared" si="4"/>
        <v>7.237243427438145E-05</v>
      </c>
      <c r="D121" s="69">
        <f t="shared" si="6"/>
        <v>-3.800000000000015</v>
      </c>
      <c r="E121" s="22">
        <f t="shared" si="5"/>
        <v>3.8000169316755636</v>
      </c>
    </row>
    <row r="122" spans="3:5" ht="12.75">
      <c r="C122" s="67">
        <f t="shared" si="4"/>
        <v>7.534859974311914E-05</v>
      </c>
      <c r="D122" s="69">
        <f t="shared" si="6"/>
        <v>-3.790000000000015</v>
      </c>
      <c r="E122" s="22">
        <f t="shared" si="5"/>
        <v>3.7900176680348108</v>
      </c>
    </row>
    <row r="123" spans="3:5" ht="12.75">
      <c r="C123" s="67">
        <f t="shared" si="4"/>
        <v>7.843971182752707E-05</v>
      </c>
      <c r="D123" s="69">
        <f t="shared" si="6"/>
        <v>-3.7800000000000153</v>
      </c>
      <c r="E123" s="22">
        <f t="shared" si="5"/>
        <v>3.7800184347022148</v>
      </c>
    </row>
    <row r="124" spans="3:5" ht="12.75">
      <c r="C124" s="67">
        <f t="shared" si="4"/>
        <v>8.16498892121098E-05</v>
      </c>
      <c r="D124" s="69">
        <f t="shared" si="6"/>
        <v>-3.7700000000000156</v>
      </c>
      <c r="E124" s="22">
        <f t="shared" si="5"/>
        <v>3.7700192328481825</v>
      </c>
    </row>
    <row r="125" spans="3:5" ht="12.75">
      <c r="C125" s="67">
        <f t="shared" si="4"/>
        <v>8.498338497064939E-05</v>
      </c>
      <c r="D125" s="69">
        <f t="shared" si="6"/>
        <v>-3.7600000000000158</v>
      </c>
      <c r="E125" s="22">
        <f t="shared" si="5"/>
        <v>3.7600200636850096</v>
      </c>
    </row>
    <row r="126" spans="3:5" ht="12.75">
      <c r="C126" s="67">
        <f t="shared" si="4"/>
        <v>8.844459043699793E-05</v>
      </c>
      <c r="D126" s="69">
        <f t="shared" si="6"/>
        <v>-3.750000000000016</v>
      </c>
      <c r="E126" s="22">
        <f t="shared" si="5"/>
        <v>3.7500209284682446</v>
      </c>
    </row>
    <row r="127" spans="3:5" ht="12.75">
      <c r="C127" s="67">
        <f t="shared" si="4"/>
        <v>9.203803916646436E-05</v>
      </c>
      <c r="D127" s="69">
        <f t="shared" si="6"/>
        <v>-3.740000000000016</v>
      </c>
      <c r="E127" s="22">
        <f t="shared" si="5"/>
        <v>3.740021828498091</v>
      </c>
    </row>
    <row r="128" spans="3:5" ht="12.75">
      <c r="C128" s="67">
        <f t="shared" si="4"/>
        <v>9.576841099223632E-05</v>
      </c>
      <c r="D128" s="69">
        <f t="shared" si="6"/>
        <v>-3.7300000000000164</v>
      </c>
      <c r="E128" s="22">
        <f t="shared" si="5"/>
        <v>3.7300227651208506</v>
      </c>
    </row>
    <row r="129" spans="3:5" ht="12.75">
      <c r="C129" s="67">
        <f t="shared" si="4"/>
        <v>9.96405361768371E-05</v>
      </c>
      <c r="D129" s="69">
        <f t="shared" si="6"/>
        <v>-3.7200000000000166</v>
      </c>
      <c r="E129" s="22">
        <f t="shared" si="5"/>
        <v>3.720023739730408</v>
      </c>
    </row>
    <row r="130" spans="3:5" ht="12.75">
      <c r="C130" s="67">
        <f t="shared" si="4"/>
        <v>0.00010365939966006099</v>
      </c>
      <c r="D130" s="69">
        <f t="shared" si="6"/>
        <v>-3.710000000000017</v>
      </c>
      <c r="E130" s="22">
        <f t="shared" si="5"/>
        <v>3.710024753769756</v>
      </c>
    </row>
    <row r="131" spans="3:5" ht="12.75">
      <c r="C131" s="67">
        <f t="shared" si="4"/>
        <v>0.00010783014540605151</v>
      </c>
      <c r="D131" s="69">
        <f t="shared" si="6"/>
        <v>-3.700000000000017</v>
      </c>
      <c r="E131" s="22">
        <f t="shared" si="5"/>
        <v>3.700025808732565</v>
      </c>
    </row>
    <row r="132" spans="3:5" ht="12.75">
      <c r="C132" s="67">
        <f t="shared" si="4"/>
        <v>0.00011215808084974466</v>
      </c>
      <c r="D132" s="69">
        <f t="shared" si="6"/>
        <v>-3.6900000000000173</v>
      </c>
      <c r="E132" s="22">
        <f t="shared" si="5"/>
        <v>3.690026906164797</v>
      </c>
    </row>
    <row r="133" spans="3:5" ht="12.75">
      <c r="C133" s="67">
        <f t="shared" si="4"/>
        <v>0.00011664868144489748</v>
      </c>
      <c r="D133" s="69">
        <f t="shared" si="6"/>
        <v>-3.6800000000000175</v>
      </c>
      <c r="E133" s="22">
        <f t="shared" si="5"/>
        <v>3.68002804766636</v>
      </c>
    </row>
    <row r="134" spans="3:5" ht="12.75">
      <c r="C134" s="67">
        <f t="shared" si="4"/>
        <v>0.00012130759531558954</v>
      </c>
      <c r="D134" s="69">
        <f t="shared" si="6"/>
        <v>-3.6700000000000177</v>
      </c>
      <c r="E134" s="22">
        <f t="shared" si="5"/>
        <v>3.6700292348928163</v>
      </c>
    </row>
    <row r="135" spans="3:5" ht="12.75">
      <c r="C135" s="67">
        <f t="shared" si="4"/>
        <v>0.0001261406480113081</v>
      </c>
      <c r="D135" s="69">
        <f t="shared" si="6"/>
        <v>-3.660000000000018</v>
      </c>
      <c r="E135" s="22">
        <f t="shared" si="5"/>
        <v>3.6600304695571295</v>
      </c>
    </row>
    <row r="136" spans="3:5" ht="12.75">
      <c r="C136" s="67">
        <f t="shared" si="4"/>
        <v>0.0001311538473687257</v>
      </c>
      <c r="D136" s="69">
        <f t="shared" si="6"/>
        <v>-3.650000000000018</v>
      </c>
      <c r="E136" s="22">
        <f t="shared" si="5"/>
        <v>3.6500317534314664</v>
      </c>
    </row>
    <row r="137" spans="3:5" ht="12.75">
      <c r="C137" s="67">
        <f t="shared" si="4"/>
        <v>0.00013635338848083656</v>
      </c>
      <c r="D137" s="69">
        <f t="shared" si="6"/>
        <v>-3.6400000000000183</v>
      </c>
      <c r="E137" s="22">
        <f t="shared" si="5"/>
        <v>3.640033088349043</v>
      </c>
    </row>
    <row r="138" spans="3:5" ht="12.75">
      <c r="C138" s="67">
        <f t="shared" si="4"/>
        <v>0.00014174565877467238</v>
      </c>
      <c r="D138" s="69">
        <f t="shared" si="6"/>
        <v>-3.6300000000000185</v>
      </c>
      <c r="E138" s="22">
        <f t="shared" si="5"/>
        <v>3.6300344762060233</v>
      </c>
    </row>
    <row r="139" spans="3:5" ht="12.75">
      <c r="C139" s="67">
        <f t="shared" si="4"/>
        <v>0.00014733724319981878</v>
      </c>
      <c r="D139" s="69">
        <f t="shared" si="6"/>
        <v>-3.6200000000000188</v>
      </c>
      <c r="E139" s="22">
        <f t="shared" si="5"/>
        <v>3.62003591896347</v>
      </c>
    </row>
    <row r="140" spans="3:5" ht="12.75">
      <c r="C140" s="67">
        <f t="shared" si="4"/>
        <v>0.00015313492952861996</v>
      </c>
      <c r="D140" s="69">
        <f t="shared" si="6"/>
        <v>-3.610000000000019</v>
      </c>
      <c r="E140" s="22">
        <f t="shared" si="5"/>
        <v>3.6100374186493434</v>
      </c>
    </row>
    <row r="141" spans="3:5" ht="12.75">
      <c r="C141" s="67">
        <f t="shared" si="4"/>
        <v>0.00015914571376995923</v>
      </c>
      <c r="D141" s="69">
        <f aca="true" t="shared" si="7" ref="D141:D204">D140+0.01</f>
        <v>-3.600000000000019</v>
      </c>
      <c r="E141" s="22">
        <f aca="true" t="shared" si="8" ref="E141:E204">NORMDIST(D141,0,1,0)-D141*(1-NORMDIST(D141,0,1,1))</f>
        <v>3.600038977360561</v>
      </c>
    </row>
    <row r="142" spans="3:5" ht="12.75">
      <c r="C142" s="67">
        <f t="shared" si="4"/>
        <v>0.00016537680569750357</v>
      </c>
      <c r="D142" s="69">
        <f t="shared" si="7"/>
        <v>-3.5900000000000194</v>
      </c>
      <c r="E142" s="22">
        <f t="shared" si="8"/>
        <v>3.590040597265104</v>
      </c>
    </row>
    <row r="143" spans="3:5" ht="12.75">
      <c r="C143" s="67">
        <f t="shared" si="4"/>
        <v>0.0001718356344942995</v>
      </c>
      <c r="D143" s="69">
        <f t="shared" si="7"/>
        <v>-3.5800000000000196</v>
      </c>
      <c r="E143" s="22">
        <f t="shared" si="8"/>
        <v>3.5800422806041845</v>
      </c>
    </row>
    <row r="144" spans="3:5" ht="12.75">
      <c r="C144" s="67">
        <f t="shared" si="4"/>
        <v>0.00017852985451438652</v>
      </c>
      <c r="D144" s="69">
        <f t="shared" si="7"/>
        <v>-3.57000000000002</v>
      </c>
      <c r="E144" s="22">
        <f t="shared" si="8"/>
        <v>3.57004402969447</v>
      </c>
    </row>
    <row r="145" spans="3:5" ht="12.75">
      <c r="C145" s="67">
        <f t="shared" si="4"/>
        <v>0.00018546735116464763</v>
      </c>
      <c r="D145" s="69">
        <f t="shared" si="7"/>
        <v>-3.56000000000002</v>
      </c>
      <c r="E145" s="22">
        <f t="shared" si="8"/>
        <v>3.560045846930362</v>
      </c>
    </row>
    <row r="146" spans="3:5" ht="12.75">
      <c r="C146" s="67">
        <f t="shared" si="4"/>
        <v>0.00019265624690512073</v>
      </c>
      <c r="D146" s="69">
        <f t="shared" si="7"/>
        <v>-3.5500000000000203</v>
      </c>
      <c r="E146" s="22">
        <f t="shared" si="8"/>
        <v>3.5500477347863373</v>
      </c>
    </row>
    <row r="147" spans="3:5" ht="12.75">
      <c r="C147" s="67">
        <f t="shared" si="4"/>
        <v>0.00020010490737254472</v>
      </c>
      <c r="D147" s="69">
        <f t="shared" si="7"/>
        <v>-3.5400000000000205</v>
      </c>
      <c r="E147" s="22">
        <f t="shared" si="8"/>
        <v>3.5400496958193504</v>
      </c>
    </row>
    <row r="148" spans="3:5" ht="12.75">
      <c r="C148" s="67">
        <f t="shared" si="4"/>
        <v>0.0002078219476259191</v>
      </c>
      <c r="D148" s="69">
        <f t="shared" si="7"/>
        <v>-3.5300000000000207</v>
      </c>
      <c r="E148" s="22">
        <f t="shared" si="8"/>
        <v>3.5300517326712937</v>
      </c>
    </row>
    <row r="149" spans="3:5" ht="12.75">
      <c r="C149" s="67">
        <f t="shared" si="4"/>
        <v>0.00021581623851596454</v>
      </c>
      <c r="D149" s="69">
        <f t="shared" si="7"/>
        <v>-3.520000000000021</v>
      </c>
      <c r="E149" s="22">
        <f t="shared" si="8"/>
        <v>3.5200538480715267</v>
      </c>
    </row>
    <row r="150" spans="3:5" ht="12.75">
      <c r="C150" s="67">
        <f t="shared" si="4"/>
        <v>0.00022409691318114877</v>
      </c>
      <c r="D150" s="69">
        <f t="shared" si="7"/>
        <v>-3.510000000000021</v>
      </c>
      <c r="E150" s="22">
        <f t="shared" si="8"/>
        <v>3.510056044839462</v>
      </c>
    </row>
    <row r="151" spans="3:5" ht="12.75">
      <c r="C151" s="67">
        <f t="shared" si="4"/>
        <v>0.00023267337366883467</v>
      </c>
      <c r="D151" s="69">
        <f t="shared" si="7"/>
        <v>-3.5000000000000213</v>
      </c>
      <c r="E151" s="22">
        <f t="shared" si="8"/>
        <v>3.5000583258872258</v>
      </c>
    </row>
    <row r="152" spans="3:5" ht="12.75">
      <c r="C152" s="67">
        <f t="shared" si="4"/>
        <v>0.0002415552976856583</v>
      </c>
      <c r="D152" s="69">
        <f t="shared" si="7"/>
        <v>-3.4900000000000215</v>
      </c>
      <c r="E152" s="22">
        <f t="shared" si="8"/>
        <v>3.490060694222376</v>
      </c>
    </row>
    <row r="153" spans="3:5" ht="12.75">
      <c r="C153" s="67">
        <f t="shared" si="4"/>
        <v>0.0002507526454753606</v>
      </c>
      <c r="D153" s="69">
        <f t="shared" si="7"/>
        <v>-3.4800000000000217</v>
      </c>
      <c r="E153" s="22">
        <f t="shared" si="8"/>
        <v>3.4800631529506947</v>
      </c>
    </row>
    <row r="154" spans="3:5" ht="12.75">
      <c r="C154" s="67">
        <f t="shared" si="4"/>
        <v>0.0002602756668278472</v>
      </c>
      <c r="D154" s="69">
        <f t="shared" si="7"/>
        <v>-3.470000000000022</v>
      </c>
      <c r="E154" s="22">
        <f t="shared" si="8"/>
        <v>3.470065705279049</v>
      </c>
    </row>
    <row r="155" spans="3:5" ht="12.75">
      <c r="C155" s="67">
        <f t="shared" si="4"/>
        <v>0.00027013490821892194</v>
      </c>
      <c r="D155" s="69">
        <f t="shared" si="7"/>
        <v>-3.460000000000022</v>
      </c>
      <c r="E155" s="22">
        <f t="shared" si="8"/>
        <v>3.4600683545183193</v>
      </c>
    </row>
    <row r="156" spans="3:5" ht="12.75">
      <c r="C156" s="67">
        <f t="shared" si="4"/>
        <v>0.00028034122008158135</v>
      </c>
      <c r="D156" s="69">
        <f t="shared" si="7"/>
        <v>-3.4500000000000224</v>
      </c>
      <c r="E156" s="22">
        <f t="shared" si="8"/>
        <v>3.450071104086402</v>
      </c>
    </row>
    <row r="157" spans="3:5" ht="12.75">
      <c r="C157" s="67">
        <f t="shared" si="4"/>
        <v>0.00029090576421109127</v>
      </c>
      <c r="D157" s="69">
        <f t="shared" si="7"/>
        <v>-3.4400000000000226</v>
      </c>
      <c r="E157" s="22">
        <f t="shared" si="8"/>
        <v>3.4400739575112897</v>
      </c>
    </row>
    <row r="158" spans="3:5" ht="12.75">
      <c r="C158" s="67">
        <f t="shared" si="4"/>
        <v>0.0003018400213037342</v>
      </c>
      <c r="D158" s="69">
        <f t="shared" si="7"/>
        <v>-3.430000000000023</v>
      </c>
      <c r="E158" s="22">
        <f t="shared" si="8"/>
        <v>3.430076918434217</v>
      </c>
    </row>
    <row r="159" spans="3:5" ht="12.75">
      <c r="C159" s="67">
        <f t="shared" si="4"/>
        <v>0.0003131557986302269</v>
      </c>
      <c r="D159" s="69">
        <f t="shared" si="7"/>
        <v>-3.420000000000023</v>
      </c>
      <c r="E159" s="22">
        <f t="shared" si="8"/>
        <v>3.4200799906128863</v>
      </c>
    </row>
    <row r="160" spans="3:5" ht="12.75">
      <c r="C160" s="67">
        <f t="shared" si="4"/>
        <v>0.000324865237845251</v>
      </c>
      <c r="D160" s="69">
        <f t="shared" si="7"/>
        <v>-3.4100000000000232</v>
      </c>
      <c r="E160" s="22">
        <f t="shared" si="8"/>
        <v>3.410083177924777</v>
      </c>
    </row>
    <row r="161" spans="3:5" ht="12.75">
      <c r="C161" s="67">
        <f aca="true" t="shared" si="9" ref="C161:C224">NORMDIST(D161,0,1,1)</f>
        <v>0.0003369808229330973</v>
      </c>
      <c r="D161" s="69">
        <f t="shared" si="7"/>
        <v>-3.4000000000000234</v>
      </c>
      <c r="E161" s="22">
        <f t="shared" si="8"/>
        <v>3.400086484370524</v>
      </c>
    </row>
    <row r="162" spans="3:5" ht="12.75">
      <c r="C162" s="67">
        <f t="shared" si="9"/>
        <v>0.0003495153882905333</v>
      </c>
      <c r="D162" s="69">
        <f t="shared" si="7"/>
        <v>-3.3900000000000237</v>
      </c>
      <c r="E162" s="22">
        <f t="shared" si="8"/>
        <v>3.3900899140773806</v>
      </c>
    </row>
    <row r="163" spans="3:5" ht="12.75">
      <c r="C163" s="67">
        <f t="shared" si="9"/>
        <v>0.00036248212694744986</v>
      </c>
      <c r="D163" s="69">
        <f t="shared" si="7"/>
        <v>-3.380000000000024</v>
      </c>
      <c r="E163" s="22">
        <f t="shared" si="8"/>
        <v>3.380093471302764</v>
      </c>
    </row>
    <row r="164" spans="3:5" ht="12.75">
      <c r="C164" s="67">
        <f t="shared" si="9"/>
        <v>0.00037589459892606314</v>
      </c>
      <c r="D164" s="69">
        <f t="shared" si="7"/>
        <v>-3.370000000000024</v>
      </c>
      <c r="E164" s="22">
        <f t="shared" si="8"/>
        <v>3.370097160437882</v>
      </c>
    </row>
    <row r="165" spans="3:5" ht="12.75">
      <c r="C165" s="67">
        <f t="shared" si="9"/>
        <v>0.0003897667397390059</v>
      </c>
      <c r="D165" s="69">
        <f t="shared" si="7"/>
        <v>-3.3600000000000243</v>
      </c>
      <c r="E165" s="22">
        <f t="shared" si="8"/>
        <v>3.3601009860114424</v>
      </c>
    </row>
    <row r="166" spans="3:5" ht="12.75">
      <c r="C166" s="67">
        <f t="shared" si="9"/>
        <v>0.00040411286902652943</v>
      </c>
      <c r="D166" s="69">
        <f t="shared" si="7"/>
        <v>-3.3500000000000245</v>
      </c>
      <c r="E166" s="22">
        <f t="shared" si="8"/>
        <v>3.350104952693452</v>
      </c>
    </row>
    <row r="167" spans="3:5" ht="12.75">
      <c r="C167" s="67">
        <f t="shared" si="9"/>
        <v>0.0004189476993338159</v>
      </c>
      <c r="D167" s="69">
        <f t="shared" si="7"/>
        <v>-3.3400000000000247</v>
      </c>
      <c r="E167" s="22">
        <f t="shared" si="8"/>
        <v>3.3401090652991</v>
      </c>
    </row>
    <row r="168" spans="3:5" ht="12.75">
      <c r="C168" s="67">
        <f t="shared" si="9"/>
        <v>0.00043428634502862273</v>
      </c>
      <c r="D168" s="69">
        <f t="shared" si="7"/>
        <v>-3.330000000000025</v>
      </c>
      <c r="E168" s="22">
        <f t="shared" si="8"/>
        <v>3.330113328792727</v>
      </c>
    </row>
    <row r="169" spans="3:5" ht="12.75">
      <c r="C169" s="67">
        <f t="shared" si="9"/>
        <v>0.00045014433135837084</v>
      </c>
      <c r="D169" s="69">
        <f t="shared" si="7"/>
        <v>-3.320000000000025</v>
      </c>
      <c r="E169" s="22">
        <f t="shared" si="8"/>
        <v>3.320117748291892</v>
      </c>
    </row>
    <row r="170" spans="3:5" ht="12.75">
      <c r="C170" s="67">
        <f t="shared" si="9"/>
        <v>0.00046653760364889774</v>
      </c>
      <c r="D170" s="69">
        <f t="shared" si="7"/>
        <v>-3.3100000000000254</v>
      </c>
      <c r="E170" s="22">
        <f t="shared" si="8"/>
        <v>3.310122329071522</v>
      </c>
    </row>
    <row r="171" spans="3:5" ht="12.75">
      <c r="C171" s="67">
        <f t="shared" si="9"/>
        <v>0.0004834825366426543</v>
      </c>
      <c r="D171" s="69">
        <f t="shared" si="7"/>
        <v>-3.3000000000000256</v>
      </c>
      <c r="E171" s="22">
        <f t="shared" si="8"/>
        <v>3.3001270765681583</v>
      </c>
    </row>
    <row r="172" spans="3:5" ht="12.75">
      <c r="C172" s="67">
        <f t="shared" si="9"/>
        <v>0.0005009959439790101</v>
      </c>
      <c r="D172" s="69">
        <f t="shared" si="7"/>
        <v>-3.290000000000026</v>
      </c>
      <c r="E172" s="22">
        <f t="shared" si="8"/>
        <v>3.2901319963842965</v>
      </c>
    </row>
    <row r="173" spans="3:5" ht="12.75">
      <c r="C173" s="67">
        <f t="shared" si="9"/>
        <v>0.0005190950878133371</v>
      </c>
      <c r="D173" s="69">
        <f t="shared" si="7"/>
        <v>-3.280000000000026</v>
      </c>
      <c r="E173" s="22">
        <f t="shared" si="8"/>
        <v>3.2801370942928227</v>
      </c>
    </row>
    <row r="174" spans="3:5" ht="12.75">
      <c r="C174" s="67">
        <f t="shared" si="9"/>
        <v>0.0005377976885777569</v>
      </c>
      <c r="D174" s="69">
        <f t="shared" si="7"/>
        <v>-3.270000000000026</v>
      </c>
      <c r="E174" s="22">
        <f t="shared" si="8"/>
        <v>3.2701423762415427</v>
      </c>
    </row>
    <row r="175" spans="3:5" ht="12.75">
      <c r="C175" s="67">
        <f t="shared" si="9"/>
        <v>0.0005571219348816658</v>
      </c>
      <c r="D175" s="69">
        <f t="shared" si="7"/>
        <v>-3.2600000000000264</v>
      </c>
      <c r="E175" s="22">
        <f t="shared" si="8"/>
        <v>3.2601478483578163</v>
      </c>
    </row>
    <row r="176" spans="3:5" ht="12.75">
      <c r="C176" s="67">
        <f t="shared" si="9"/>
        <v>0.0005770864935517039</v>
      </c>
      <c r="D176" s="69">
        <f t="shared" si="7"/>
        <v>-3.2500000000000266</v>
      </c>
      <c r="E176" s="22">
        <f t="shared" si="8"/>
        <v>3.2501535169532834</v>
      </c>
    </row>
    <row r="177" spans="3:5" ht="12.75">
      <c r="C177" s="67">
        <f t="shared" si="9"/>
        <v>0.0005977105198115007</v>
      </c>
      <c r="D177" s="69">
        <f t="shared" si="7"/>
        <v>-3.240000000000027</v>
      </c>
      <c r="E177" s="22">
        <f t="shared" si="8"/>
        <v>3.2401593885286952</v>
      </c>
    </row>
    <row r="178" spans="3:5" ht="12.75">
      <c r="C178" s="67">
        <f t="shared" si="9"/>
        <v>0.0006190136675994218</v>
      </c>
      <c r="D178" s="69">
        <f t="shared" si="7"/>
        <v>-3.230000000000027</v>
      </c>
      <c r="E178" s="22">
        <f t="shared" si="8"/>
        <v>3.2301654697788518</v>
      </c>
    </row>
    <row r="179" spans="3:5" ht="12.75">
      <c r="C179" s="67">
        <f t="shared" si="9"/>
        <v>0.0006410161000258707</v>
      </c>
      <c r="D179" s="69">
        <f t="shared" si="7"/>
        <v>-3.2200000000000273</v>
      </c>
      <c r="E179" s="22">
        <f t="shared" si="8"/>
        <v>3.2201717675976322</v>
      </c>
    </row>
    <row r="180" spans="3:5" ht="12.75">
      <c r="C180" s="67">
        <f t="shared" si="9"/>
        <v>0.0006637384999660378</v>
      </c>
      <c r="D180" s="69">
        <f t="shared" si="7"/>
        <v>-3.2100000000000275</v>
      </c>
      <c r="E180" s="22">
        <f t="shared" si="8"/>
        <v>3.2101782890831427</v>
      </c>
    </row>
    <row r="181" spans="3:5" ht="12.75">
      <c r="C181" s="67">
        <f t="shared" si="9"/>
        <v>0.0006872020807905388</v>
      </c>
      <c r="D181" s="69">
        <f t="shared" si="7"/>
        <v>-3.2000000000000277</v>
      </c>
      <c r="E181" s="22">
        <f t="shared" si="8"/>
        <v>3.2001850415429627</v>
      </c>
    </row>
    <row r="182" spans="3:5" ht="12.75">
      <c r="C182" s="67">
        <f t="shared" si="9"/>
        <v>0.0007114285972312784</v>
      </c>
      <c r="D182" s="69">
        <f t="shared" si="7"/>
        <v>-3.190000000000028</v>
      </c>
      <c r="E182" s="22">
        <f t="shared" si="8"/>
        <v>3.190192032499501</v>
      </c>
    </row>
    <row r="183" spans="3:5" ht="12.75">
      <c r="C183" s="67">
        <f t="shared" si="9"/>
        <v>0.0007364403563809852</v>
      </c>
      <c r="D183" s="69">
        <f t="shared" si="7"/>
        <v>-3.180000000000028</v>
      </c>
      <c r="E183" s="22">
        <f t="shared" si="8"/>
        <v>3.180199269695463</v>
      </c>
    </row>
    <row r="184" spans="3:5" ht="12.75">
      <c r="C184" s="67">
        <f t="shared" si="9"/>
        <v>0.000762260228826972</v>
      </c>
      <c r="D184" s="69">
        <f t="shared" si="7"/>
        <v>-3.1700000000000284</v>
      </c>
      <c r="E184" s="22">
        <f t="shared" si="8"/>
        <v>3.1702067610994273</v>
      </c>
    </row>
    <row r="185" spans="3:5" ht="12.75">
      <c r="C185" s="67">
        <f t="shared" si="9"/>
        <v>0.000788911659916236</v>
      </c>
      <c r="D185" s="69">
        <f t="shared" si="7"/>
        <v>-3.1600000000000286</v>
      </c>
      <c r="E185" s="22">
        <f t="shared" si="8"/>
        <v>3.1602145149115337</v>
      </c>
    </row>
    <row r="186" spans="3:5" ht="12.75">
      <c r="C186" s="67">
        <f t="shared" si="9"/>
        <v>0.0008164186811504548</v>
      </c>
      <c r="D186" s="69">
        <f t="shared" si="7"/>
        <v>-3.1500000000000288</v>
      </c>
      <c r="E186" s="22">
        <f t="shared" si="8"/>
        <v>3.1502225395692838</v>
      </c>
    </row>
    <row r="187" spans="3:5" ht="12.75">
      <c r="C187" s="67">
        <f t="shared" si="9"/>
        <v>0.0008448059217111004</v>
      </c>
      <c r="D187" s="69">
        <f t="shared" si="7"/>
        <v>-3.140000000000029</v>
      </c>
      <c r="E187" s="22">
        <f t="shared" si="8"/>
        <v>3.1402308437534594</v>
      </c>
    </row>
    <row r="188" spans="3:5" ht="12.75">
      <c r="C188" s="67">
        <f t="shared" si="9"/>
        <v>0.0008740986201103418</v>
      </c>
      <c r="D188" s="69">
        <f t="shared" si="7"/>
        <v>-3.130000000000029</v>
      </c>
      <c r="E188" s="22">
        <f t="shared" si="8"/>
        <v>3.130239436394152</v>
      </c>
    </row>
    <row r="189" spans="3:5" ht="12.75">
      <c r="C189" s="67">
        <f t="shared" si="9"/>
        <v>0.0009043226359679579</v>
      </c>
      <c r="D189" s="69">
        <f t="shared" si="7"/>
        <v>-3.1200000000000294</v>
      </c>
      <c r="E189" s="22">
        <f t="shared" si="8"/>
        <v>3.120248326676914</v>
      </c>
    </row>
    <row r="190" spans="3:5" ht="12.75">
      <c r="C190" s="67">
        <f t="shared" si="9"/>
        <v>0.000935504461911485</v>
      </c>
      <c r="D190" s="69">
        <f t="shared" si="7"/>
        <v>-3.1100000000000296</v>
      </c>
      <c r="E190" s="22">
        <f t="shared" si="8"/>
        <v>3.1102575240490244</v>
      </c>
    </row>
    <row r="191" spans="3:5" ht="12.75">
      <c r="C191" s="67">
        <f t="shared" si="9"/>
        <v>0.0009676712355970452</v>
      </c>
      <c r="D191" s="69">
        <f t="shared" si="7"/>
        <v>-3.10000000000003</v>
      </c>
      <c r="E191" s="22">
        <f t="shared" si="8"/>
        <v>3.1002670382258786</v>
      </c>
    </row>
    <row r="192" spans="3:5" ht="12.75">
      <c r="C192" s="67">
        <f t="shared" si="9"/>
        <v>0.0010008507518496357</v>
      </c>
      <c r="D192" s="69">
        <f t="shared" si="7"/>
        <v>-3.09000000000003</v>
      </c>
      <c r="E192" s="22">
        <f t="shared" si="8"/>
        <v>3.090276879197492</v>
      </c>
    </row>
    <row r="193" spans="3:5" ht="12.75">
      <c r="C193" s="67">
        <f t="shared" si="9"/>
        <v>0.0010350714749196577</v>
      </c>
      <c r="D193" s="69">
        <f t="shared" si="7"/>
        <v>-3.0800000000000303</v>
      </c>
      <c r="E193" s="22">
        <f t="shared" si="8"/>
        <v>3.0802870572351324</v>
      </c>
    </row>
    <row r="194" spans="3:5" ht="12.75">
      <c r="C194" s="67">
        <f t="shared" si="9"/>
        <v>0.0010703625508533543</v>
      </c>
      <c r="D194" s="69">
        <f t="shared" si="7"/>
        <v>-3.0700000000000305</v>
      </c>
      <c r="E194" s="22">
        <f t="shared" si="8"/>
        <v>3.0702975828980725</v>
      </c>
    </row>
    <row r="195" spans="3:5" ht="12.75">
      <c r="C195" s="67">
        <f t="shared" si="9"/>
        <v>0.0011067538199748261</v>
      </c>
      <c r="D195" s="69">
        <f t="shared" si="7"/>
        <v>-3.0600000000000307</v>
      </c>
      <c r="E195" s="22">
        <f t="shared" si="8"/>
        <v>3.0603084670404663</v>
      </c>
    </row>
    <row r="196" spans="3:5" ht="12.75">
      <c r="C196" s="67">
        <f t="shared" si="9"/>
        <v>0.0011442758294757382</v>
      </c>
      <c r="D196" s="69">
        <f t="shared" si="7"/>
        <v>-3.050000000000031</v>
      </c>
      <c r="E196" s="22">
        <f t="shared" si="8"/>
        <v>3.0503197208183512</v>
      </c>
    </row>
    <row r="197" spans="3:5" ht="12.75">
      <c r="C197" s="67">
        <f t="shared" si="9"/>
        <v>0.0011829598461112756</v>
      </c>
      <c r="D197" s="69">
        <f t="shared" si="7"/>
        <v>-3.040000000000031</v>
      </c>
      <c r="E197" s="22">
        <f t="shared" si="8"/>
        <v>3.0403313556967775</v>
      </c>
    </row>
    <row r="198" spans="3:5" ht="12.75">
      <c r="C198" s="67">
        <f t="shared" si="9"/>
        <v>0.0012228378689976838</v>
      </c>
      <c r="D198" s="69">
        <f t="shared" si="7"/>
        <v>-3.0300000000000313</v>
      </c>
      <c r="E198" s="22">
        <f t="shared" si="8"/>
        <v>3.0303433834570623</v>
      </c>
    </row>
    <row r="199" spans="3:5" ht="12.75">
      <c r="C199" s="67">
        <f t="shared" si="9"/>
        <v>0.0012639426425089528</v>
      </c>
      <c r="D199" s="69">
        <f t="shared" si="7"/>
        <v>-3.0200000000000315</v>
      </c>
      <c r="E199" s="22">
        <f t="shared" si="8"/>
        <v>3.020355816204178</v>
      </c>
    </row>
    <row r="200" spans="3:5" ht="12.75">
      <c r="C200" s="67">
        <f t="shared" si="9"/>
        <v>0.0013063076692690911</v>
      </c>
      <c r="D200" s="69">
        <f t="shared" si="7"/>
        <v>-3.0100000000000318</v>
      </c>
      <c r="E200" s="22">
        <f t="shared" si="8"/>
        <v>3.0103686663742617</v>
      </c>
    </row>
    <row r="201" spans="3:5" ht="12.75">
      <c r="C201" s="67">
        <f t="shared" si="9"/>
        <v>0.0013499672232353266</v>
      </c>
      <c r="D201" s="69">
        <f t="shared" si="7"/>
        <v>-3.000000000000032</v>
      </c>
      <c r="E201" s="22">
        <f t="shared" si="8"/>
        <v>3.000381946742263</v>
      </c>
    </row>
    <row r="202" spans="3:5" ht="12.75">
      <c r="C202" s="67">
        <f t="shared" si="9"/>
        <v>0.0013949563628705697</v>
      </c>
      <c r="D202" s="69">
        <f t="shared" si="7"/>
        <v>-2.990000000000032</v>
      </c>
      <c r="E202" s="22">
        <f t="shared" si="8"/>
        <v>2.9903956704297188</v>
      </c>
    </row>
    <row r="203" spans="3:5" ht="12.75">
      <c r="C203" s="67">
        <f t="shared" si="9"/>
        <v>0.0014413109443988104</v>
      </c>
      <c r="D203" s="69">
        <f t="shared" si="7"/>
        <v>-2.9800000000000324</v>
      </c>
      <c r="E203" s="22">
        <f t="shared" si="8"/>
        <v>2.9804098509126575</v>
      </c>
    </row>
    <row r="204" spans="3:5" ht="12.75">
      <c r="C204" s="67">
        <f t="shared" si="9"/>
        <v>0.0014890676351398957</v>
      </c>
      <c r="D204" s="69">
        <f t="shared" si="7"/>
        <v>-2.9700000000000326</v>
      </c>
      <c r="E204" s="22">
        <f t="shared" si="8"/>
        <v>2.970424502029646</v>
      </c>
    </row>
    <row r="205" spans="3:5" ht="12.75">
      <c r="C205" s="67">
        <f t="shared" si="9"/>
        <v>0.0015382639269215792</v>
      </c>
      <c r="D205" s="69">
        <f aca="true" t="shared" si="10" ref="D205:D268">D204+0.01</f>
        <v>-2.960000000000033</v>
      </c>
      <c r="E205" s="22">
        <f aca="true" t="shared" si="11" ref="E205:E268">NORMDIST(D205,0,1,0)-D205*(1-NORMDIST(D205,0,1,1))</f>
        <v>2.9604396379899565</v>
      </c>
    </row>
    <row r="206" spans="3:5" ht="12.75">
      <c r="C206" s="67">
        <f t="shared" si="9"/>
        <v>0.0015889381495598487</v>
      </c>
      <c r="D206" s="69">
        <f t="shared" si="10"/>
        <v>-2.950000000000033</v>
      </c>
      <c r="E206" s="22">
        <f t="shared" si="11"/>
        <v>2.950455273381885</v>
      </c>
    </row>
    <row r="207" spans="3:5" ht="12.75">
      <c r="C207" s="67">
        <f t="shared" si="9"/>
        <v>0.0016411294844079771</v>
      </c>
      <c r="D207" s="69">
        <f t="shared" si="10"/>
        <v>-2.9400000000000333</v>
      </c>
      <c r="E207" s="22">
        <f t="shared" si="11"/>
        <v>2.9404714231811844</v>
      </c>
    </row>
    <row r="208" spans="3:5" ht="12.75">
      <c r="C208" s="67">
        <f t="shared" si="9"/>
        <v>0.0016948779779648593</v>
      </c>
      <c r="D208" s="69">
        <f t="shared" si="10"/>
        <v>-2.9300000000000335</v>
      </c>
      <c r="E208" s="22">
        <f t="shared" si="11"/>
        <v>2.9304881027596523</v>
      </c>
    </row>
    <row r="209" spans="3:5" ht="12.75">
      <c r="C209" s="67">
        <f t="shared" si="9"/>
        <v>0.00175022455554108</v>
      </c>
      <c r="D209" s="69">
        <f t="shared" si="10"/>
        <v>-2.9200000000000337</v>
      </c>
      <c r="E209" s="22">
        <f t="shared" si="11"/>
        <v>2.9205053278938444</v>
      </c>
    </row>
    <row r="210" spans="3:5" ht="12.75">
      <c r="C210" s="67">
        <f t="shared" si="9"/>
        <v>0.0018072110349748316</v>
      </c>
      <c r="D210" s="69">
        <f t="shared" si="10"/>
        <v>-2.910000000000034</v>
      </c>
      <c r="E210" s="22">
        <f t="shared" si="11"/>
        <v>2.910523114773926</v>
      </c>
    </row>
    <row r="211" spans="3:5" ht="12.75">
      <c r="C211" s="67">
        <f t="shared" si="9"/>
        <v>0.0018658801403941272</v>
      </c>
      <c r="D211" s="69">
        <f t="shared" si="10"/>
        <v>-2.900000000000034</v>
      </c>
      <c r="E211" s="22">
        <f t="shared" si="11"/>
        <v>2.900541480012666</v>
      </c>
    </row>
    <row r="212" spans="3:5" ht="12.75">
      <c r="C212" s="67">
        <f t="shared" si="9"/>
        <v>0.0019262755160185385</v>
      </c>
      <c r="D212" s="69">
        <f t="shared" si="10"/>
        <v>-2.8900000000000343</v>
      </c>
      <c r="E212" s="22">
        <f t="shared" si="11"/>
        <v>2.8905604406545637</v>
      </c>
    </row>
    <row r="213" spans="3:5" ht="12.75">
      <c r="C213" s="67">
        <f t="shared" si="9"/>
        <v>0.001988441739995128</v>
      </c>
      <c r="D213" s="69">
        <f t="shared" si="10"/>
        <v>-2.8800000000000345</v>
      </c>
      <c r="E213" s="22">
        <f t="shared" si="11"/>
        <v>2.8805800141851137</v>
      </c>
    </row>
    <row r="214" spans="3:5" ht="12.75">
      <c r="C214" s="67">
        <f t="shared" si="9"/>
        <v>0.0020524243382624707</v>
      </c>
      <c r="D214" s="69">
        <f t="shared" si="10"/>
        <v>-2.8700000000000347</v>
      </c>
      <c r="E214" s="22">
        <f t="shared" si="11"/>
        <v>2.8706002185402144</v>
      </c>
    </row>
    <row r="215" spans="3:5" ht="12.75">
      <c r="C215" s="67">
        <f t="shared" si="9"/>
        <v>0.002118269798436656</v>
      </c>
      <c r="D215" s="69">
        <f t="shared" si="10"/>
        <v>-2.860000000000035</v>
      </c>
      <c r="E215" s="22">
        <f t="shared" si="11"/>
        <v>2.8606210721157077</v>
      </c>
    </row>
    <row r="216" spans="3:5" ht="12.75">
      <c r="C216" s="67">
        <f t="shared" si="9"/>
        <v>0.002186025583712281</v>
      </c>
      <c r="D216" s="69">
        <f t="shared" si="10"/>
        <v>-2.850000000000035</v>
      </c>
      <c r="E216" s="22">
        <f t="shared" si="11"/>
        <v>2.8506425937770685</v>
      </c>
    </row>
    <row r="217" spans="3:5" ht="12.75">
      <c r="C217" s="67">
        <f t="shared" si="9"/>
        <v>0.0022557401467725446</v>
      </c>
      <c r="D217" s="69">
        <f t="shared" si="10"/>
        <v>-2.8400000000000354</v>
      </c>
      <c r="E217" s="22">
        <f t="shared" si="11"/>
        <v>2.8406648028692203</v>
      </c>
    </row>
    <row r="218" spans="3:5" ht="12.75">
      <c r="C218" s="67">
        <f t="shared" si="9"/>
        <v>0.002327462943702119</v>
      </c>
      <c r="D218" s="69">
        <f t="shared" si="10"/>
        <v>-2.8300000000000356</v>
      </c>
      <c r="E218" s="22">
        <f t="shared" si="11"/>
        <v>2.830687719226499</v>
      </c>
    </row>
    <row r="219" spans="3:5" ht="12.75">
      <c r="C219" s="67">
        <f t="shared" si="9"/>
        <v>0.002401244447893469</v>
      </c>
      <c r="D219" s="69">
        <f t="shared" si="10"/>
        <v>-2.820000000000036</v>
      </c>
      <c r="E219" s="22">
        <f t="shared" si="11"/>
        <v>2.8207113631827556</v>
      </c>
    </row>
    <row r="220" spans="3:5" ht="12.75">
      <c r="C220" s="67">
        <f t="shared" si="9"/>
        <v>0.002477136163942739</v>
      </c>
      <c r="D220" s="69">
        <f t="shared" si="10"/>
        <v>-2.810000000000036</v>
      </c>
      <c r="E220" s="22">
        <f t="shared" si="11"/>
        <v>2.8107357555815935</v>
      </c>
    </row>
    <row r="221" spans="3:5" ht="12.75">
      <c r="C221" s="67">
        <f t="shared" si="9"/>
        <v>0.0025551906415247627</v>
      </c>
      <c r="D221" s="69">
        <f t="shared" si="10"/>
        <v>-2.8000000000000362</v>
      </c>
      <c r="E221" s="22">
        <f t="shared" si="11"/>
        <v>2.800760917786746</v>
      </c>
    </row>
    <row r="222" spans="3:5" ht="12.75">
      <c r="C222" s="67">
        <f t="shared" si="9"/>
        <v>0.002635461489241875</v>
      </c>
      <c r="D222" s="69">
        <f t="shared" si="10"/>
        <v>-2.7900000000000365</v>
      </c>
      <c r="E222" s="22">
        <f t="shared" si="11"/>
        <v>2.790786871692597</v>
      </c>
    </row>
    <row r="223" spans="3:5" ht="12.75">
      <c r="C223" s="67">
        <f t="shared" si="9"/>
        <v>0.0027180033884371957</v>
      </c>
      <c r="D223" s="69">
        <f t="shared" si="10"/>
        <v>-2.7800000000000367</v>
      </c>
      <c r="E223" s="22">
        <f t="shared" si="11"/>
        <v>2.7808136397348333</v>
      </c>
    </row>
    <row r="224" spans="3:5" ht="12.75">
      <c r="C224" s="67">
        <f t="shared" si="9"/>
        <v>0.0028028721069650597</v>
      </c>
      <c r="D224" s="69">
        <f t="shared" si="10"/>
        <v>-2.770000000000037</v>
      </c>
      <c r="E224" s="22">
        <f t="shared" si="11"/>
        <v>2.7708412449012423</v>
      </c>
    </row>
    <row r="225" spans="3:5" ht="12.75">
      <c r="C225" s="67">
        <f aca="true" t="shared" si="12" ref="C225:C288">NORMDIST(D225,0,1,1)</f>
        <v>0.002890124512910597</v>
      </c>
      <c r="D225" s="69">
        <f t="shared" si="10"/>
        <v>-2.760000000000037</v>
      </c>
      <c r="E225" s="22">
        <f t="shared" si="11"/>
        <v>2.7608697107426403</v>
      </c>
    </row>
    <row r="226" spans="3:5" ht="12.75">
      <c r="C226" s="67">
        <f t="shared" si="12"/>
        <v>0.002979818588249805</v>
      </c>
      <c r="D226" s="69">
        <f t="shared" si="10"/>
        <v>-2.7500000000000373</v>
      </c>
      <c r="E226" s="22">
        <f t="shared" si="11"/>
        <v>2.7508990613839406</v>
      </c>
    </row>
    <row r="227" spans="3:5" ht="12.75">
      <c r="C227" s="67">
        <f t="shared" si="12"/>
        <v>0.0030720134424405687</v>
      </c>
      <c r="D227" s="69">
        <f t="shared" si="10"/>
        <v>-2.7400000000000375</v>
      </c>
      <c r="E227" s="22">
        <f t="shared" si="11"/>
        <v>2.740929321535362</v>
      </c>
    </row>
    <row r="228" spans="3:5" ht="12.75">
      <c r="C228" s="67">
        <f t="shared" si="12"/>
        <v>0.00316676932593829</v>
      </c>
      <c r="D228" s="69">
        <f t="shared" si="10"/>
        <v>-2.7300000000000377</v>
      </c>
      <c r="E228" s="22">
        <f t="shared" si="11"/>
        <v>2.7309605165037647</v>
      </c>
    </row>
    <row r="229" spans="3:5" ht="12.75">
      <c r="C229" s="67">
        <f t="shared" si="12"/>
        <v>0.003264147643623927</v>
      </c>
      <c r="D229" s="69">
        <f t="shared" si="10"/>
        <v>-2.720000000000038</v>
      </c>
      <c r="E229" s="22">
        <f t="shared" si="11"/>
        <v>2.720992672204131</v>
      </c>
    </row>
    <row r="230" spans="3:5" ht="12.75">
      <c r="C230" s="67">
        <f t="shared" si="12"/>
        <v>0.003364210968138326</v>
      </c>
      <c r="D230" s="69">
        <f t="shared" si="10"/>
        <v>-2.710000000000038</v>
      </c>
      <c r="E230" s="22">
        <f t="shared" si="11"/>
        <v>2.711025815171169</v>
      </c>
    </row>
    <row r="231" spans="3:5" ht="12.75">
      <c r="C231" s="67">
        <f t="shared" si="12"/>
        <v>0.0034670230531108626</v>
      </c>
      <c r="D231" s="69">
        <f t="shared" si="10"/>
        <v>-2.7000000000000384</v>
      </c>
      <c r="E231" s="22">
        <f t="shared" si="11"/>
        <v>2.70105997257106</v>
      </c>
    </row>
    <row r="232" spans="3:5" ht="12.75">
      <c r="C232" s="67">
        <f t="shared" si="12"/>
        <v>0.0035726488462746175</v>
      </c>
      <c r="D232" s="69">
        <f t="shared" si="10"/>
        <v>-2.6900000000000386</v>
      </c>
      <c r="E232" s="22">
        <f t="shared" si="11"/>
        <v>2.691095172213331</v>
      </c>
    </row>
    <row r="233" spans="3:5" ht="12.75">
      <c r="C233" s="67">
        <f t="shared" si="12"/>
        <v>0.00368115450245754</v>
      </c>
      <c r="D233" s="69">
        <f t="shared" si="10"/>
        <v>-2.680000000000039</v>
      </c>
      <c r="E233" s="22">
        <f t="shared" si="11"/>
        <v>2.6811314425628567</v>
      </c>
    </row>
    <row r="234" spans="3:5" ht="12.75">
      <c r="C234" s="67">
        <f t="shared" si="12"/>
        <v>0.0037926073964394957</v>
      </c>
      <c r="D234" s="69">
        <f t="shared" si="10"/>
        <v>-2.670000000000039</v>
      </c>
      <c r="E234" s="22">
        <f t="shared" si="11"/>
        <v>2.671168812752</v>
      </c>
    </row>
    <row r="235" spans="3:5" ht="12.75">
      <c r="C235" s="67">
        <f t="shared" si="12"/>
        <v>0.003907076135664989</v>
      </c>
      <c r="D235" s="69">
        <f t="shared" si="10"/>
        <v>-2.660000000000039</v>
      </c>
      <c r="E235" s="22">
        <f t="shared" si="11"/>
        <v>2.6612073125928712</v>
      </c>
    </row>
    <row r="236" spans="3:5" ht="12.75">
      <c r="C236" s="67">
        <f t="shared" si="12"/>
        <v>0.004024630572802557</v>
      </c>
      <c r="D236" s="69">
        <f t="shared" si="10"/>
        <v>-2.6500000000000394</v>
      </c>
      <c r="E236" s="22">
        <f t="shared" si="11"/>
        <v>2.6512469725897163</v>
      </c>
    </row>
    <row r="237" spans="3:5" ht="12.75">
      <c r="C237" s="67">
        <f t="shared" si="12"/>
        <v>0.004145341818137527</v>
      </c>
      <c r="D237" s="69">
        <f t="shared" si="10"/>
        <v>-2.6400000000000396</v>
      </c>
      <c r="E237" s="22">
        <f t="shared" si="11"/>
        <v>2.641287823951433</v>
      </c>
    </row>
    <row r="238" spans="3:5" ht="12.75">
      <c r="C238" s="67">
        <f t="shared" si="12"/>
        <v>0.004269282251790352</v>
      </c>
      <c r="D238" s="69">
        <f t="shared" si="10"/>
        <v>-2.63000000000004</v>
      </c>
      <c r="E238" s="22">
        <f t="shared" si="11"/>
        <v>2.631329898604208</v>
      </c>
    </row>
    <row r="239" spans="3:5" ht="12.75">
      <c r="C239" s="67">
        <f t="shared" si="12"/>
        <v>0.004396525535747653</v>
      </c>
      <c r="D239" s="69">
        <f t="shared" si="10"/>
        <v>-2.62000000000004</v>
      </c>
      <c r="E239" s="22">
        <f t="shared" si="11"/>
        <v>2.621373229204275</v>
      </c>
    </row>
    <row r="240" spans="3:5" ht="12.75">
      <c r="C240" s="67">
        <f t="shared" si="12"/>
        <v>0.004527146625695755</v>
      </c>
      <c r="D240" s="69">
        <f t="shared" si="10"/>
        <v>-2.6100000000000403</v>
      </c>
      <c r="E240" s="22">
        <f t="shared" si="11"/>
        <v>2.611417849150794</v>
      </c>
    </row>
    <row r="241" spans="3:5" ht="12.75">
      <c r="C241" s="67">
        <f t="shared" si="12"/>
        <v>0.004661221782644831</v>
      </c>
      <c r="D241" s="69">
        <f t="shared" si="10"/>
        <v>-2.6000000000000405</v>
      </c>
      <c r="E241" s="22">
        <f t="shared" si="11"/>
        <v>2.601463792598848</v>
      </c>
    </row>
    <row r="242" spans="3:5" ht="12.75">
      <c r="C242" s="67">
        <f t="shared" si="12"/>
        <v>0.004798828584333004</v>
      </c>
      <c r="D242" s="69">
        <f t="shared" si="10"/>
        <v>-2.5900000000000407</v>
      </c>
      <c r="E242" s="22">
        <f t="shared" si="11"/>
        <v>2.5915110944725526</v>
      </c>
    </row>
    <row r="243" spans="3:5" ht="12.75">
      <c r="C243" s="67">
        <f t="shared" si="12"/>
        <v>0.004940045936398074</v>
      </c>
      <c r="D243" s="69">
        <f t="shared" si="10"/>
        <v>-2.580000000000041</v>
      </c>
      <c r="E243" s="22">
        <f t="shared" si="11"/>
        <v>2.581559790478282</v>
      </c>
    </row>
    <row r="244" spans="3:5" ht="12.75">
      <c r="C244" s="67">
        <f t="shared" si="12"/>
        <v>0.0050849540833054485</v>
      </c>
      <c r="D244" s="69">
        <f t="shared" si="10"/>
        <v>-2.570000000000041</v>
      </c>
      <c r="E244" s="22">
        <f t="shared" si="11"/>
        <v>2.5716099171180042</v>
      </c>
    </row>
    <row r="245" spans="3:5" ht="12.75">
      <c r="C245" s="67">
        <f t="shared" si="12"/>
        <v>0.0052336346190200445</v>
      </c>
      <c r="D245" s="69">
        <f t="shared" si="10"/>
        <v>-2.5600000000000414</v>
      </c>
      <c r="E245" s="22">
        <f t="shared" si="11"/>
        <v>2.5616615117027255</v>
      </c>
    </row>
    <row r="246" spans="3:5" ht="12.75">
      <c r="C246" s="67">
        <f t="shared" si="12"/>
        <v>0.005386170497410636</v>
      </c>
      <c r="D246" s="69">
        <f t="shared" si="10"/>
        <v>-2.5500000000000416</v>
      </c>
      <c r="E246" s="22">
        <f t="shared" si="11"/>
        <v>2.551714612366038</v>
      </c>
    </row>
    <row r="247" spans="3:5" ht="12.75">
      <c r="C247" s="67">
        <f t="shared" si="12"/>
        <v>0.0055426460423734225</v>
      </c>
      <c r="D247" s="69">
        <f t="shared" si="10"/>
        <v>-2.540000000000042</v>
      </c>
      <c r="E247" s="22">
        <f t="shared" si="11"/>
        <v>2.5417692580777724</v>
      </c>
    </row>
    <row r="248" spans="3:5" ht="12.75">
      <c r="C248" s="67">
        <f t="shared" si="12"/>
        <v>0.005703146957663718</v>
      </c>
      <c r="D248" s="69">
        <f t="shared" si="10"/>
        <v>-2.530000000000042</v>
      </c>
      <c r="E248" s="22">
        <f t="shared" si="11"/>
        <v>2.531825488657751</v>
      </c>
    </row>
    <row r="249" spans="3:5" ht="12.75">
      <c r="C249" s="67">
        <f t="shared" si="12"/>
        <v>0.005867760336421668</v>
      </c>
      <c r="D249" s="69">
        <f t="shared" si="10"/>
        <v>-2.520000000000042</v>
      </c>
      <c r="E249" s="22">
        <f t="shared" si="11"/>
        <v>2.5218833447896385</v>
      </c>
    </row>
    <row r="250" spans="3:5" ht="12.75">
      <c r="C250" s="67">
        <f t="shared" si="12"/>
        <v>0.006036574670380657</v>
      </c>
      <c r="D250" s="69">
        <f t="shared" si="10"/>
        <v>-2.5100000000000424</v>
      </c>
      <c r="E250" s="22">
        <f t="shared" si="11"/>
        <v>2.5119428680348816</v>
      </c>
    </row>
    <row r="251" spans="3:5" ht="12.75">
      <c r="C251" s="67">
        <f t="shared" si="12"/>
        <v>0.0062096798587448765</v>
      </c>
      <c r="D251" s="69">
        <f t="shared" si="10"/>
        <v>-2.5000000000000426</v>
      </c>
      <c r="E251" s="22">
        <f t="shared" si="11"/>
        <v>2.502004100846747</v>
      </c>
    </row>
    <row r="252" spans="3:5" ht="12.75">
      <c r="C252" s="67">
        <f t="shared" si="12"/>
        <v>0.006387167216723499</v>
      </c>
      <c r="D252" s="69">
        <f t="shared" si="10"/>
        <v>-2.490000000000043</v>
      </c>
      <c r="E252" s="22">
        <f t="shared" si="11"/>
        <v>2.4920670865844388</v>
      </c>
    </row>
    <row r="253" spans="3:5" ht="12.75">
      <c r="C253" s="67">
        <f t="shared" si="12"/>
        <v>0.00656912948370747</v>
      </c>
      <c r="D253" s="69">
        <f t="shared" si="10"/>
        <v>-2.480000000000043</v>
      </c>
      <c r="E253" s="22">
        <f t="shared" si="11"/>
        <v>2.4821318695273082</v>
      </c>
    </row>
    <row r="254" spans="3:5" ht="12.75">
      <c r="C254" s="67">
        <f t="shared" si="12"/>
        <v>0.006755660831076926</v>
      </c>
      <c r="D254" s="69">
        <f t="shared" si="10"/>
        <v>-2.4700000000000433</v>
      </c>
      <c r="E254" s="22">
        <f t="shared" si="11"/>
        <v>2.472198494889137</v>
      </c>
    </row>
    <row r="255" spans="3:5" ht="12.75">
      <c r="C255" s="67">
        <f t="shared" si="12"/>
        <v>0.006946856869625928</v>
      </c>
      <c r="D255" s="69">
        <f t="shared" si="10"/>
        <v>-2.4600000000000435</v>
      </c>
      <c r="E255" s="22">
        <f t="shared" si="11"/>
        <v>2.4622670088324985</v>
      </c>
    </row>
    <row r="256" spans="3:5" ht="12.75">
      <c r="C256" s="67">
        <f t="shared" si="12"/>
        <v>0.007142814656589058</v>
      </c>
      <c r="D256" s="69">
        <f t="shared" si="10"/>
        <v>-2.4500000000000437</v>
      </c>
      <c r="E256" s="22">
        <f t="shared" si="11"/>
        <v>2.452337458483193</v>
      </c>
    </row>
    <row r="257" spans="3:5" ht="12.75">
      <c r="C257" s="67">
        <f t="shared" si="12"/>
        <v>0.007343632702259795</v>
      </c>
      <c r="D257" s="69">
        <f t="shared" si="10"/>
        <v>-2.440000000000044</v>
      </c>
      <c r="E257" s="22">
        <f t="shared" si="11"/>
        <v>2.442409891944753</v>
      </c>
    </row>
    <row r="258" spans="3:5" ht="12.75">
      <c r="C258" s="67">
        <f t="shared" si="12"/>
        <v>0.007549410976183779</v>
      </c>
      <c r="D258" s="69">
        <f t="shared" si="10"/>
        <v>-2.430000000000044</v>
      </c>
      <c r="E258" s="22">
        <f t="shared" si="11"/>
        <v>2.4324843583130074</v>
      </c>
    </row>
    <row r="259" spans="3:5" ht="12.75">
      <c r="C259" s="67">
        <f t="shared" si="12"/>
        <v>0.007760250912915434</v>
      </c>
      <c r="D259" s="69">
        <f t="shared" si="10"/>
        <v>-2.4200000000000443</v>
      </c>
      <c r="E259" s="22">
        <f t="shared" si="11"/>
        <v>2.422560907690709</v>
      </c>
    </row>
    <row r="260" spans="3:5" ht="12.75">
      <c r="C260" s="67">
        <f t="shared" si="12"/>
        <v>0.007976255417323275</v>
      </c>
      <c r="D260" s="69">
        <f t="shared" si="10"/>
        <v>-2.4100000000000446</v>
      </c>
      <c r="E260" s="22">
        <f t="shared" si="11"/>
        <v>2.4126395912022223</v>
      </c>
    </row>
    <row r="261" spans="3:5" ht="12.75">
      <c r="C261" s="67">
        <f t="shared" si="12"/>
        <v>0.008197528869430593</v>
      </c>
      <c r="D261" s="69">
        <f t="shared" si="10"/>
        <v>-2.4000000000000448</v>
      </c>
      <c r="E261" s="22">
        <f t="shared" si="11"/>
        <v>2.402720461008251</v>
      </c>
    </row>
    <row r="262" spans="3:5" ht="12.75">
      <c r="C262" s="67">
        <f t="shared" si="12"/>
        <v>0.008424177128777521</v>
      </c>
      <c r="D262" s="69">
        <f t="shared" si="10"/>
        <v>-2.390000000000045</v>
      </c>
      <c r="E262" s="22">
        <f t="shared" si="11"/>
        <v>2.3928035703206247</v>
      </c>
    </row>
    <row r="263" spans="3:5" ht="12.75">
      <c r="C263" s="67">
        <f t="shared" si="12"/>
        <v>0.008656307538289276</v>
      </c>
      <c r="D263" s="69">
        <f t="shared" si="10"/>
        <v>-2.380000000000045</v>
      </c>
      <c r="E263" s="22">
        <f t="shared" si="11"/>
        <v>2.3828889734171153</v>
      </c>
    </row>
    <row r="264" spans="3:5" ht="12.75">
      <c r="C264" s="67">
        <f t="shared" si="12"/>
        <v>0.008894028927639686</v>
      </c>
      <c r="D264" s="69">
        <f t="shared" si="10"/>
        <v>-2.3700000000000454</v>
      </c>
      <c r="E264" s="22">
        <f t="shared" si="11"/>
        <v>2.3729767256562995</v>
      </c>
    </row>
    <row r="265" spans="3:5" ht="12.75">
      <c r="C265" s="67">
        <f t="shared" si="12"/>
        <v>0.009137451616092807</v>
      </c>
      <c r="D265" s="69">
        <f t="shared" si="10"/>
        <v>-2.3600000000000456</v>
      </c>
      <c r="E265" s="22">
        <f t="shared" si="11"/>
        <v>2.3630668834924458</v>
      </c>
    </row>
    <row r="266" spans="3:5" ht="12.75">
      <c r="C266" s="67">
        <f t="shared" si="12"/>
        <v>0.009386687414810413</v>
      </c>
      <c r="D266" s="69">
        <f t="shared" si="10"/>
        <v>-2.350000000000046</v>
      </c>
      <c r="E266" s="22">
        <f t="shared" si="11"/>
        <v>2.3531595044904323</v>
      </c>
    </row>
    <row r="267" spans="3:5" ht="12.75">
      <c r="C267" s="67">
        <f t="shared" si="12"/>
        <v>0.0096418496286107</v>
      </c>
      <c r="D267" s="69">
        <f t="shared" si="10"/>
        <v>-2.340000000000046</v>
      </c>
      <c r="E267" s="22">
        <f t="shared" si="11"/>
        <v>2.3432546473406815</v>
      </c>
    </row>
    <row r="268" spans="3:5" ht="12.75">
      <c r="C268" s="67">
        <f t="shared" si="12"/>
        <v>0.009903053057164768</v>
      </c>
      <c r="D268" s="69">
        <f t="shared" si="10"/>
        <v>-2.3300000000000463</v>
      </c>
      <c r="E268" s="22">
        <f t="shared" si="11"/>
        <v>2.3333523718741107</v>
      </c>
    </row>
    <row r="269" spans="3:5" ht="12.75">
      <c r="C269" s="67">
        <f t="shared" si="12"/>
        <v>0.010170413995616245</v>
      </c>
      <c r="D269" s="69">
        <f aca="true" t="shared" si="13" ref="D269:D332">D268+0.01</f>
        <v>-2.3200000000000465</v>
      </c>
      <c r="E269" s="22">
        <f aca="true" t="shared" si="14" ref="E269:E332">NORMDIST(D269,0,1,0)-D269*(1-NORMDIST(D269,0,1,1))</f>
        <v>2.323452739077095</v>
      </c>
    </row>
    <row r="270" spans="3:5" ht="12.75">
      <c r="C270" s="67">
        <f t="shared" si="12"/>
        <v>0.010444050234610258</v>
      </c>
      <c r="D270" s="69">
        <f t="shared" si="13"/>
        <v>-2.3100000000000467</v>
      </c>
      <c r="E270" s="22">
        <f t="shared" si="14"/>
        <v>2.31355581110643</v>
      </c>
    </row>
    <row r="271" spans="3:5" ht="12.75">
      <c r="C271" s="67">
        <f t="shared" si="12"/>
        <v>0.010724081059717894</v>
      </c>
      <c r="D271" s="69">
        <f t="shared" si="13"/>
        <v>-2.300000000000047</v>
      </c>
      <c r="E271" s="22">
        <f t="shared" si="14"/>
        <v>2.3036616513042936</v>
      </c>
    </row>
    <row r="272" spans="3:5" ht="12.75">
      <c r="C272" s="67">
        <f t="shared" si="12"/>
        <v>0.0110106272502426</v>
      </c>
      <c r="D272" s="69">
        <f t="shared" si="13"/>
        <v>-2.290000000000047</v>
      </c>
      <c r="E272" s="22">
        <f t="shared" si="14"/>
        <v>2.293770324213197</v>
      </c>
    </row>
    <row r="273" spans="3:5" ht="12.75">
      <c r="C273" s="67">
        <f t="shared" si="12"/>
        <v>0.011303811077393311</v>
      </c>
      <c r="D273" s="69">
        <f t="shared" si="13"/>
        <v>-2.2800000000000473</v>
      </c>
      <c r="E273" s="22">
        <f t="shared" si="14"/>
        <v>2.283881895590928</v>
      </c>
    </row>
    <row r="274" spans="3:5" ht="12.75">
      <c r="C274" s="67">
        <f t="shared" si="12"/>
        <v>0.011603756301812207</v>
      </c>
      <c r="D274" s="69">
        <f t="shared" si="13"/>
        <v>-2.2700000000000475</v>
      </c>
      <c r="E274" s="22">
        <f t="shared" si="14"/>
        <v>2.2739964324254616</v>
      </c>
    </row>
    <row r="275" spans="3:5" ht="12.75">
      <c r="C275" s="67">
        <f t="shared" si="12"/>
        <v>0.011910588170442216</v>
      </c>
      <c r="D275" s="69">
        <f t="shared" si="13"/>
        <v>-2.2600000000000477</v>
      </c>
      <c r="E275" s="22">
        <f t="shared" si="14"/>
        <v>2.2641140029498525</v>
      </c>
    </row>
    <row r="276" spans="3:5" ht="12.75">
      <c r="C276" s="67">
        <f t="shared" si="12"/>
        <v>0.012224433412721059</v>
      </c>
      <c r="D276" s="69">
        <f t="shared" si="13"/>
        <v>-2.250000000000048</v>
      </c>
      <c r="E276" s="22">
        <f t="shared" si="14"/>
        <v>2.254234676657089</v>
      </c>
    </row>
    <row r="277" spans="3:5" ht="12.75">
      <c r="C277" s="67">
        <f t="shared" si="12"/>
        <v>0.012545420236087956</v>
      </c>
      <c r="D277" s="69">
        <f t="shared" si="13"/>
        <v>-2.240000000000048</v>
      </c>
      <c r="E277" s="22">
        <f t="shared" si="14"/>
        <v>2.2443585243149045</v>
      </c>
    </row>
    <row r="278" spans="3:5" ht="12.75">
      <c r="C278" s="67">
        <f t="shared" si="12"/>
        <v>0.012873678320789561</v>
      </c>
      <c r="D278" s="69">
        <f t="shared" si="13"/>
        <v>-2.2300000000000484</v>
      </c>
      <c r="E278" s="22">
        <f t="shared" si="14"/>
        <v>2.234485617980545</v>
      </c>
    </row>
    <row r="279" spans="3:5" ht="12.75">
      <c r="C279" s="67">
        <f t="shared" si="12"/>
        <v>0.013209338813972571</v>
      </c>
      <c r="D279" s="69">
        <f t="shared" si="13"/>
        <v>-2.2200000000000486</v>
      </c>
      <c r="E279" s="22">
        <f t="shared" si="14"/>
        <v>2.2246160310154743</v>
      </c>
    </row>
    <row r="280" spans="3:5" ht="12.75">
      <c r="C280" s="67">
        <f t="shared" si="12"/>
        <v>0.013552534323048482</v>
      </c>
      <c r="D280" s="69">
        <f t="shared" si="13"/>
        <v>-2.210000000000049</v>
      </c>
      <c r="E280" s="22">
        <f t="shared" si="14"/>
        <v>2.214749838100026</v>
      </c>
    </row>
    <row r="281" spans="3:5" ht="12.75">
      <c r="C281" s="67">
        <f t="shared" si="12"/>
        <v>0.013903398908318265</v>
      </c>
      <c r="D281" s="69">
        <f t="shared" si="13"/>
        <v>-2.200000000000049</v>
      </c>
      <c r="E281" s="22">
        <f t="shared" si="14"/>
        <v>2.2048871152479754</v>
      </c>
    </row>
    <row r="282" spans="3:5" ht="12.75">
      <c r="C282" s="67">
        <f t="shared" si="12"/>
        <v>0.01426206807484387</v>
      </c>
      <c r="D282" s="69">
        <f t="shared" si="13"/>
        <v>-2.1900000000000492</v>
      </c>
      <c r="E282" s="22">
        <f t="shared" si="14"/>
        <v>2.195027939821043</v>
      </c>
    </row>
    <row r="283" spans="3:5" ht="12.75">
      <c r="C283" s="67">
        <f t="shared" si="12"/>
        <v>0.014628678763554004</v>
      </c>
      <c r="D283" s="69">
        <f t="shared" si="13"/>
        <v>-2.1800000000000495</v>
      </c>
      <c r="E283" s="22">
        <f t="shared" si="14"/>
        <v>2.1851723905433036</v>
      </c>
    </row>
    <row r="284" spans="3:5" ht="12.75">
      <c r="C284" s="67">
        <f t="shared" si="12"/>
        <v>0.015003369341571204</v>
      </c>
      <c r="D284" s="69">
        <f t="shared" si="13"/>
        <v>-2.1700000000000497</v>
      </c>
      <c r="E284" s="22">
        <f t="shared" si="14"/>
        <v>2.1753205475155126</v>
      </c>
    </row>
    <row r="285" spans="3:5" ht="12.75">
      <c r="C285" s="67">
        <f t="shared" si="12"/>
        <v>0.015386279591747654</v>
      </c>
      <c r="D285" s="69">
        <f t="shared" si="13"/>
        <v>-2.16000000000005</v>
      </c>
      <c r="E285" s="22">
        <f t="shared" si="14"/>
        <v>2.1654724922293256</v>
      </c>
    </row>
    <row r="286" spans="3:5" ht="12.75">
      <c r="C286" s="67">
        <f t="shared" si="12"/>
        <v>0.015777550701398635</v>
      </c>
      <c r="D286" s="69">
        <f t="shared" si="13"/>
        <v>-2.15000000000005</v>
      </c>
      <c r="E286" s="22">
        <f t="shared" si="14"/>
        <v>2.155628307581408</v>
      </c>
    </row>
    <row r="287" spans="3:5" ht="12.75">
      <c r="C287" s="67">
        <f t="shared" si="12"/>
        <v>0.01617732525022031</v>
      </c>
      <c r="D287" s="69">
        <f t="shared" si="13"/>
        <v>-2.1400000000000503</v>
      </c>
      <c r="E287" s="22">
        <f t="shared" si="14"/>
        <v>2.1457880778874343</v>
      </c>
    </row>
    <row r="288" spans="3:5" ht="12.75">
      <c r="C288" s="67">
        <f t="shared" si="12"/>
        <v>0.016585747197381262</v>
      </c>
      <c r="D288" s="69">
        <f t="shared" si="13"/>
        <v>-2.1300000000000505</v>
      </c>
      <c r="E288" s="22">
        <f t="shared" si="14"/>
        <v>2.135951888895953</v>
      </c>
    </row>
    <row r="289" spans="3:5" ht="12.75">
      <c r="C289" s="67">
        <f aca="true" t="shared" si="15" ref="C289:C352">NORMDIST(D289,0,1,1)</f>
        <v>0.0170029618677755</v>
      </c>
      <c r="D289" s="69">
        <f t="shared" si="13"/>
        <v>-2.1200000000000507</v>
      </c>
      <c r="E289" s="22">
        <f t="shared" si="14"/>
        <v>2.1261198278021314</v>
      </c>
    </row>
    <row r="290" spans="3:5" ht="12.75">
      <c r="C290" s="67">
        <f t="shared" si="15"/>
        <v>0.01742911593742591</v>
      </c>
      <c r="D290" s="69">
        <f t="shared" si="13"/>
        <v>-2.110000000000051</v>
      </c>
      <c r="E290" s="22">
        <f t="shared" si="14"/>
        <v>2.1162919832613425</v>
      </c>
    </row>
    <row r="291" spans="3:5" ht="12.75">
      <c r="C291" s="67">
        <f t="shared" si="15"/>
        <v>0.01786435741802761</v>
      </c>
      <c r="D291" s="69">
        <f t="shared" si="13"/>
        <v>-2.100000000000051</v>
      </c>
      <c r="E291" s="22">
        <f t="shared" si="14"/>
        <v>2.106468445402615</v>
      </c>
    </row>
    <row r="292" spans="3:5" ht="12.75">
      <c r="C292" s="67">
        <f t="shared" si="15"/>
        <v>0.018308835640620247</v>
      </c>
      <c r="D292" s="69">
        <f t="shared" si="13"/>
        <v>-2.0900000000000514</v>
      </c>
      <c r="E292" s="22">
        <f t="shared" si="14"/>
        <v>2.0966493058419164</v>
      </c>
    </row>
    <row r="293" spans="3:5" ht="12.75">
      <c r="C293" s="67">
        <f t="shared" si="15"/>
        <v>0.0187627012383782</v>
      </c>
      <c r="D293" s="69">
        <f t="shared" si="13"/>
        <v>-2.0800000000000516</v>
      </c>
      <c r="E293" s="22">
        <f t="shared" si="14"/>
        <v>2.086834657695274</v>
      </c>
    </row>
    <row r="294" spans="3:5" ht="12.75">
      <c r="C294" s="67">
        <f t="shared" si="15"/>
        <v>0.01922610612851039</v>
      </c>
      <c r="D294" s="69">
        <f t="shared" si="13"/>
        <v>-2.070000000000052</v>
      </c>
      <c r="E294" s="22">
        <f t="shared" si="14"/>
        <v>2.0770245955917126</v>
      </c>
    </row>
    <row r="295" spans="3:5" ht="12.75">
      <c r="C295" s="67">
        <f t="shared" si="15"/>
        <v>0.019699203493258155</v>
      </c>
      <c r="D295" s="69">
        <f t="shared" si="13"/>
        <v>-2.060000000000052</v>
      </c>
      <c r="E295" s="22">
        <f t="shared" si="14"/>
        <v>2.0672192156860114</v>
      </c>
    </row>
    <row r="296" spans="3:5" ht="12.75">
      <c r="C296" s="67">
        <f t="shared" si="15"/>
        <v>0.020182147759982727</v>
      </c>
      <c r="D296" s="69">
        <f t="shared" si="13"/>
        <v>-2.0500000000000522</v>
      </c>
      <c r="E296" s="22">
        <f t="shared" si="14"/>
        <v>2.057418615671264</v>
      </c>
    </row>
    <row r="297" spans="3:5" ht="12.75">
      <c r="C297" s="67">
        <f t="shared" si="15"/>
        <v>0.02067509458033312</v>
      </c>
      <c r="D297" s="69">
        <f t="shared" si="13"/>
        <v>-2.0400000000000524</v>
      </c>
      <c r="E297" s="22">
        <f t="shared" si="14"/>
        <v>2.047622894791237</v>
      </c>
    </row>
    <row r="298" spans="3:5" ht="12.75">
      <c r="C298" s="67">
        <f t="shared" si="15"/>
        <v>0.02117820080848576</v>
      </c>
      <c r="D298" s="69">
        <f t="shared" si="13"/>
        <v>-2.0300000000000527</v>
      </c>
      <c r="E298" s="22">
        <f t="shared" si="14"/>
        <v>2.037832153852511</v>
      </c>
    </row>
    <row r="299" spans="3:5" ht="12.75">
      <c r="C299" s="67">
        <f t="shared" si="15"/>
        <v>0.02169162447844797</v>
      </c>
      <c r="D299" s="69">
        <f t="shared" si="13"/>
        <v>-2.020000000000053</v>
      </c>
      <c r="E299" s="22">
        <f t="shared" si="14"/>
        <v>2.028046495236402</v>
      </c>
    </row>
    <row r="300" spans="3:5" ht="12.75">
      <c r="C300" s="67">
        <f t="shared" si="15"/>
        <v>0.02221552478041644</v>
      </c>
      <c r="D300" s="69">
        <f t="shared" si="13"/>
        <v>-2.010000000000053</v>
      </c>
      <c r="E300" s="22">
        <f t="shared" si="14"/>
        <v>2.0182660229106495</v>
      </c>
    </row>
    <row r="301" spans="3:5" ht="12.75">
      <c r="C301" s="67">
        <f t="shared" si="15"/>
        <v>0.022750062036184016</v>
      </c>
      <c r="D301" s="69">
        <f t="shared" si="13"/>
        <v>-2.0000000000000533</v>
      </c>
      <c r="E301" s="22">
        <f t="shared" si="14"/>
        <v>2.0084908424408665</v>
      </c>
    </row>
    <row r="302" spans="3:5" ht="12.75">
      <c r="C302" s="67">
        <f t="shared" si="15"/>
        <v>0.023295397673588236</v>
      </c>
      <c r="D302" s="69">
        <f t="shared" si="13"/>
        <v>-1.9900000000000533</v>
      </c>
      <c r="E302" s="22">
        <f t="shared" si="14"/>
        <v>1.9987210610017314</v>
      </c>
    </row>
    <row r="303" spans="3:5" ht="12.75">
      <c r="C303" s="67">
        <f t="shared" si="15"/>
        <v>0.023851694199993334</v>
      </c>
      <c r="D303" s="69">
        <f t="shared" si="13"/>
        <v>-1.9800000000000533</v>
      </c>
      <c r="E303" s="22">
        <f t="shared" si="14"/>
        <v>1.9889567873879272</v>
      </c>
    </row>
    <row r="304" spans="3:5" ht="12.75">
      <c r="C304" s="67">
        <f t="shared" si="15"/>
        <v>0.024419115174801553</v>
      </c>
      <c r="D304" s="69">
        <f t="shared" si="13"/>
        <v>-1.9700000000000533</v>
      </c>
      <c r="E304" s="22">
        <f t="shared" si="14"/>
        <v>1.979198132024804</v>
      </c>
    </row>
    <row r="305" spans="3:5" ht="12.75">
      <c r="C305" s="67">
        <f t="shared" si="15"/>
        <v>0.024997825180986366</v>
      </c>
      <c r="D305" s="69">
        <f t="shared" si="13"/>
        <v>-1.9600000000000533</v>
      </c>
      <c r="E305" s="22">
        <f t="shared" si="14"/>
        <v>1.969445206978764</v>
      </c>
    </row>
    <row r="306" spans="3:5" ht="12.75">
      <c r="C306" s="67">
        <f t="shared" si="15"/>
        <v>0.025587989795643806</v>
      </c>
      <c r="D306" s="69">
        <f t="shared" si="13"/>
        <v>-1.9500000000000532</v>
      </c>
      <c r="E306" s="22">
        <f t="shared" si="14"/>
        <v>1.9596981259673563</v>
      </c>
    </row>
    <row r="307" spans="3:5" ht="12.75">
      <c r="C307" s="67">
        <f t="shared" si="15"/>
        <v>0.026189775559555928</v>
      </c>
      <c r="D307" s="69">
        <f t="shared" si="13"/>
        <v>-1.9400000000000532</v>
      </c>
      <c r="E307" s="22">
        <f t="shared" si="14"/>
        <v>1.949957004369072</v>
      </c>
    </row>
    <row r="308" spans="3:5" ht="12.75">
      <c r="C308" s="67">
        <f t="shared" si="15"/>
        <v>0.0268033499457635</v>
      </c>
      <c r="D308" s="69">
        <f t="shared" si="13"/>
        <v>-1.9300000000000532</v>
      </c>
      <c r="E308" s="22">
        <f t="shared" si="14"/>
        <v>1.940221959232827</v>
      </c>
    </row>
    <row r="309" spans="3:5" ht="12.75">
      <c r="C309" s="67">
        <f t="shared" si="15"/>
        <v>0.027428881327142385</v>
      </c>
      <c r="D309" s="69">
        <f t="shared" si="13"/>
        <v>-1.9200000000000532</v>
      </c>
      <c r="E309" s="22">
        <f t="shared" si="14"/>
        <v>1.9304931092871305</v>
      </c>
    </row>
    <row r="310" spans="3:5" ht="12.75">
      <c r="C310" s="67">
        <f t="shared" si="15"/>
        <v>0.028066538942983388</v>
      </c>
      <c r="D310" s="69">
        <f t="shared" si="13"/>
        <v>-1.9100000000000532</v>
      </c>
      <c r="E310" s="22">
        <f t="shared" si="14"/>
        <v>1.9207705749489161</v>
      </c>
    </row>
    <row r="311" spans="3:5" ht="12.75">
      <c r="C311" s="67">
        <f t="shared" si="15"/>
        <v>0.02871649286456901</v>
      </c>
      <c r="D311" s="69">
        <f t="shared" si="13"/>
        <v>-1.9000000000000532</v>
      </c>
      <c r="E311" s="22">
        <f t="shared" si="14"/>
        <v>1.9110544783320405</v>
      </c>
    </row>
    <row r="312" spans="3:5" ht="12.75">
      <c r="C312" s="67">
        <f t="shared" si="15"/>
        <v>0.02937891395974901</v>
      </c>
      <c r="D312" s="69">
        <f t="shared" si="13"/>
        <v>-1.8900000000000532</v>
      </c>
      <c r="E312" s="22">
        <f t="shared" si="14"/>
        <v>1.9013449432554264</v>
      </c>
    </row>
    <row r="313" spans="3:5" ht="12.75">
      <c r="C313" s="67">
        <f t="shared" si="15"/>
        <v>0.03005397385651043</v>
      </c>
      <c r="D313" s="69">
        <f t="shared" si="13"/>
        <v>-1.8800000000000532</v>
      </c>
      <c r="E313" s="22">
        <f t="shared" si="14"/>
        <v>1.8916420952508497</v>
      </c>
    </row>
    <row r="314" spans="3:5" ht="12.75">
      <c r="C314" s="67">
        <f t="shared" si="15"/>
        <v>0.030741844905542326</v>
      </c>
      <c r="D314" s="69">
        <f t="shared" si="13"/>
        <v>-1.8700000000000532</v>
      </c>
      <c r="E314" s="22">
        <f t="shared" si="14"/>
        <v>1.8819460615703547</v>
      </c>
    </row>
    <row r="315" spans="3:5" ht="12.75">
      <c r="C315" s="67">
        <f t="shared" si="15"/>
        <v>0.03144270014179518</v>
      </c>
      <c r="D315" s="69">
        <f t="shared" si="13"/>
        <v>-1.8600000000000532</v>
      </c>
      <c r="E315" s="22">
        <f t="shared" si="14"/>
        <v>1.8722569711932888</v>
      </c>
    </row>
    <row r="316" spans="3:5" ht="12.75">
      <c r="C316" s="67">
        <f t="shared" si="15"/>
        <v>0.032156713245033886</v>
      </c>
      <c r="D316" s="69">
        <f t="shared" si="13"/>
        <v>-1.8500000000000532</v>
      </c>
      <c r="E316" s="22">
        <f t="shared" si="14"/>
        <v>1.8625749548329495</v>
      </c>
    </row>
    <row r="317" spans="3:5" ht="12.75">
      <c r="C317" s="67">
        <f t="shared" si="15"/>
        <v>0.03288405849938725</v>
      </c>
      <c r="D317" s="69">
        <f t="shared" si="13"/>
        <v>-1.8400000000000531</v>
      </c>
      <c r="E317" s="22">
        <f t="shared" si="14"/>
        <v>1.8529001449428284</v>
      </c>
    </row>
    <row r="318" spans="3:5" ht="12.75">
      <c r="C318" s="67">
        <f t="shared" si="15"/>
        <v>0.03362491075189378</v>
      </c>
      <c r="D318" s="69">
        <f t="shared" si="13"/>
        <v>-1.8300000000000531</v>
      </c>
      <c r="E318" s="22">
        <f t="shared" si="14"/>
        <v>1.843232675722446</v>
      </c>
    </row>
    <row r="319" spans="3:5" ht="12.75">
      <c r="C319" s="67">
        <f t="shared" si="15"/>
        <v>0.034379445370046335</v>
      </c>
      <c r="D319" s="69">
        <f t="shared" si="13"/>
        <v>-1.8200000000000531</v>
      </c>
      <c r="E319" s="22">
        <f t="shared" si="14"/>
        <v>1.833572683122767</v>
      </c>
    </row>
    <row r="320" spans="3:5" ht="12.75">
      <c r="C320" s="67">
        <f t="shared" si="15"/>
        <v>0.03514783819833889</v>
      </c>
      <c r="D320" s="69">
        <f t="shared" si="13"/>
        <v>-1.8100000000000531</v>
      </c>
      <c r="E320" s="22">
        <f t="shared" si="14"/>
        <v>1.8239203048511845</v>
      </c>
    </row>
    <row r="321" spans="3:5" ht="12.75">
      <c r="C321" s="67">
        <f t="shared" si="15"/>
        <v>0.03593026551381884</v>
      </c>
      <c r="D321" s="69">
        <f t="shared" si="13"/>
        <v>-1.8000000000000531</v>
      </c>
      <c r="E321" s="22">
        <f t="shared" si="14"/>
        <v>1.814275680376064</v>
      </c>
    </row>
    <row r="322" spans="3:5" ht="12.75">
      <c r="C322" s="67">
        <f t="shared" si="15"/>
        <v>0.03672690398064837</v>
      </c>
      <c r="D322" s="69">
        <f t="shared" si="13"/>
        <v>-1.790000000000053</v>
      </c>
      <c r="E322" s="22">
        <f t="shared" si="14"/>
        <v>1.804638950930837</v>
      </c>
    </row>
    <row r="323" spans="3:5" ht="12.75">
      <c r="C323" s="67">
        <f t="shared" si="15"/>
        <v>0.037537930603679714</v>
      </c>
      <c r="D323" s="69">
        <f t="shared" si="13"/>
        <v>-1.780000000000053</v>
      </c>
      <c r="E323" s="22">
        <f t="shared" si="14"/>
        <v>1.7950102595176363</v>
      </c>
    </row>
    <row r="324" spans="3:5" ht="12.75">
      <c r="C324" s="67">
        <f t="shared" si="15"/>
        <v>0.03836352268105103</v>
      </c>
      <c r="D324" s="69">
        <f t="shared" si="13"/>
        <v>-1.770000000000053</v>
      </c>
      <c r="E324" s="22">
        <f t="shared" si="14"/>
        <v>1.7853897509104573</v>
      </c>
    </row>
    <row r="325" spans="3:5" ht="12.75">
      <c r="C325" s="67">
        <f t="shared" si="15"/>
        <v>0.03920385775580737</v>
      </c>
      <c r="D325" s="69">
        <f t="shared" si="13"/>
        <v>-1.760000000000053</v>
      </c>
      <c r="E325" s="22">
        <f t="shared" si="14"/>
        <v>1.7757775716578443</v>
      </c>
    </row>
    <row r="326" spans="3:5" ht="12.75">
      <c r="C326" s="67">
        <f t="shared" si="15"/>
        <v>0.04005911356655445</v>
      </c>
      <c r="D326" s="69">
        <f t="shared" si="13"/>
        <v>-1.750000000000053</v>
      </c>
      <c r="E326" s="22">
        <f t="shared" si="14"/>
        <v>1.7661738700850842</v>
      </c>
    </row>
    <row r="327" spans="3:5" ht="12.75">
      <c r="C327" s="67">
        <f t="shared" si="15"/>
        <v>0.04092946799715258</v>
      </c>
      <c r="D327" s="69">
        <f t="shared" si="13"/>
        <v>-1.740000000000053</v>
      </c>
      <c r="E327" s="22">
        <f t="shared" si="14"/>
        <v>1.756578796295903</v>
      </c>
    </row>
    <row r="328" spans="3:5" ht="12.75">
      <c r="C328" s="67">
        <f t="shared" si="15"/>
        <v>0.04181509902546032</v>
      </c>
      <c r="D328" s="69">
        <f t="shared" si="13"/>
        <v>-1.730000000000053</v>
      </c>
      <c r="E328" s="22">
        <f t="shared" si="14"/>
        <v>1.7469925021736512</v>
      </c>
    </row>
    <row r="329" spans="3:5" ht="12.75">
      <c r="C329" s="67">
        <f t="shared" si="15"/>
        <v>0.04271618467113347</v>
      </c>
      <c r="D329" s="69">
        <f t="shared" si="13"/>
        <v>-1.720000000000053</v>
      </c>
      <c r="E329" s="22">
        <f t="shared" si="14"/>
        <v>1.7374151413819756</v>
      </c>
    </row>
    <row r="330" spans="3:5" ht="12.75">
      <c r="C330" s="67">
        <f t="shared" si="15"/>
        <v>0.04363290294249378</v>
      </c>
      <c r="D330" s="69">
        <f t="shared" si="13"/>
        <v>-1.710000000000053</v>
      </c>
      <c r="E330" s="22">
        <f t="shared" si="14"/>
        <v>1.7278468693649587</v>
      </c>
    </row>
    <row r="331" spans="3:5" ht="12.75">
      <c r="C331" s="67">
        <f t="shared" si="15"/>
        <v>0.04456543178247441</v>
      </c>
      <c r="D331" s="69">
        <f t="shared" si="13"/>
        <v>-1.700000000000053</v>
      </c>
      <c r="E331" s="22">
        <f t="shared" si="14"/>
        <v>1.7182878433467226</v>
      </c>
    </row>
    <row r="332" spans="3:5" ht="12.75">
      <c r="C332" s="67">
        <f t="shared" si="15"/>
        <v>0.045513949013653576</v>
      </c>
      <c r="D332" s="69">
        <f t="shared" si="13"/>
        <v>-1.690000000000053</v>
      </c>
      <c r="E332" s="22">
        <f t="shared" si="14"/>
        <v>1.7087382223304917</v>
      </c>
    </row>
    <row r="333" spans="3:5" ht="12.75">
      <c r="C333" s="67">
        <f t="shared" si="15"/>
        <v>0.04647863228239091</v>
      </c>
      <c r="D333" s="69">
        <f aca="true" t="shared" si="16" ref="D333:D396">D332+0.01</f>
        <v>-1.680000000000053</v>
      </c>
      <c r="E333" s="22">
        <f aca="true" t="shared" si="17" ref="E333:E396">NORMDIST(D333,0,1,0)-D333*(1-NORMDIST(D333,0,1,1))</f>
        <v>1.6991981670970926</v>
      </c>
    </row>
    <row r="334" spans="3:5" ht="12.75">
      <c r="C334" s="67">
        <f t="shared" si="15"/>
        <v>0.04745965900207649</v>
      </c>
      <c r="D334" s="69">
        <f t="shared" si="16"/>
        <v>-1.670000000000053</v>
      </c>
      <c r="E334" s="22">
        <f t="shared" si="17"/>
        <v>1.6896678402028977</v>
      </c>
    </row>
    <row r="335" spans="3:5" ht="12.75">
      <c r="C335" s="67">
        <f t="shared" si="15"/>
        <v>0.048457206295507094</v>
      </c>
      <c r="D335" s="69">
        <f t="shared" si="16"/>
        <v>-1.660000000000053</v>
      </c>
      <c r="E335" s="22">
        <f t="shared" si="17"/>
        <v>1.6801474059771904</v>
      </c>
    </row>
    <row r="336" spans="3:5" ht="12.75">
      <c r="C336" s="67">
        <f t="shared" si="15"/>
        <v>0.04947145093640415</v>
      </c>
      <c r="D336" s="69">
        <f t="shared" si="16"/>
        <v>-1.650000000000053</v>
      </c>
      <c r="E336" s="22">
        <f t="shared" si="17"/>
        <v>1.6706370305189526</v>
      </c>
    </row>
    <row r="337" spans="3:5" ht="12.75">
      <c r="C337" s="67">
        <f t="shared" si="15"/>
        <v>0.050502569290087895</v>
      </c>
      <c r="D337" s="69">
        <f t="shared" si="16"/>
        <v>-1.640000000000053</v>
      </c>
      <c r="E337" s="22">
        <f t="shared" si="17"/>
        <v>1.6611368816930612</v>
      </c>
    </row>
    <row r="338" spans="3:5" ht="12.75">
      <c r="C338" s="67">
        <f t="shared" si="15"/>
        <v>0.05155073725332382</v>
      </c>
      <c r="D338" s="69">
        <f t="shared" si="16"/>
        <v>-1.630000000000053</v>
      </c>
      <c r="E338" s="22">
        <f t="shared" si="17"/>
        <v>1.651647129125887</v>
      </c>
    </row>
    <row r="339" spans="3:5" ht="12.75">
      <c r="C339" s="67">
        <f t="shared" si="15"/>
        <v>0.052616130193357424</v>
      </c>
      <c r="D339" s="69">
        <f t="shared" si="16"/>
        <v>-1.620000000000053</v>
      </c>
      <c r="E339" s="22">
        <f t="shared" si="17"/>
        <v>1.642167944200286</v>
      </c>
    </row>
    <row r="340" spans="3:5" ht="12.75">
      <c r="C340" s="67">
        <f t="shared" si="15"/>
        <v>0.0536989228861553</v>
      </c>
      <c r="D340" s="69">
        <f t="shared" si="16"/>
        <v>-1.610000000000053</v>
      </c>
      <c r="E340" s="22">
        <f t="shared" si="17"/>
        <v>1.6326995000499782</v>
      </c>
    </row>
    <row r="341" spans="3:5" ht="12.75">
      <c r="C341" s="67">
        <f t="shared" si="15"/>
        <v>0.054799289453870026</v>
      </c>
      <c r="D341" s="69">
        <f t="shared" si="16"/>
        <v>-1.600000000000053</v>
      </c>
      <c r="E341" s="22">
        <f t="shared" si="17"/>
        <v>1.6232419715533042</v>
      </c>
    </row>
    <row r="342" spans="3:5" ht="12.75">
      <c r="C342" s="67">
        <f t="shared" si="15"/>
        <v>0.05591740330154782</v>
      </c>
      <c r="D342" s="69">
        <f t="shared" si="16"/>
        <v>-1.590000000000053</v>
      </c>
      <c r="E342" s="22">
        <f t="shared" si="17"/>
        <v>1.61379553532635</v>
      </c>
    </row>
    <row r="343" spans="3:5" ht="12.75">
      <c r="C343" s="67">
        <f t="shared" si="15"/>
        <v>0.05705343705309829</v>
      </c>
      <c r="D343" s="69">
        <f t="shared" si="16"/>
        <v>-1.580000000000053</v>
      </c>
      <c r="E343" s="22">
        <f t="shared" si="17"/>
        <v>1.6043603697154374</v>
      </c>
    </row>
    <row r="344" spans="3:5" ht="12.75">
      <c r="C344" s="67">
        <f t="shared" si="15"/>
        <v>0.05820756248654724</v>
      </c>
      <c r="D344" s="69">
        <f t="shared" si="16"/>
        <v>-1.570000000000053</v>
      </c>
      <c r="E344" s="22">
        <f t="shared" si="17"/>
        <v>1.5949366547889683</v>
      </c>
    </row>
    <row r="345" spans="3:5" ht="12.75">
      <c r="C345" s="67">
        <f t="shared" si="15"/>
        <v>0.05937995046859279</v>
      </c>
      <c r="D345" s="69">
        <f t="shared" si="16"/>
        <v>-1.560000000000053</v>
      </c>
      <c r="E345" s="22">
        <f t="shared" si="17"/>
        <v>1.5855245723286175</v>
      </c>
    </row>
    <row r="346" spans="3:5" ht="12.75">
      <c r="C346" s="67">
        <f t="shared" si="15"/>
        <v>0.060570770888487835</v>
      </c>
      <c r="D346" s="69">
        <f t="shared" si="16"/>
        <v>-1.550000000000053</v>
      </c>
      <c r="E346" s="22">
        <f t="shared" si="17"/>
        <v>1.576124305819869</v>
      </c>
    </row>
    <row r="347" spans="3:5" ht="12.75">
      <c r="C347" s="67">
        <f t="shared" si="15"/>
        <v>0.061780192591269545</v>
      </c>
      <c r="D347" s="69">
        <f t="shared" si="16"/>
        <v>-1.5400000000000529</v>
      </c>
      <c r="E347" s="22">
        <f t="shared" si="17"/>
        <v>1.5667360404418864</v>
      </c>
    </row>
    <row r="348" spans="3:5" ht="12.75">
      <c r="C348" s="67">
        <f t="shared" si="15"/>
        <v>0.0630083833103614</v>
      </c>
      <c r="D348" s="69">
        <f t="shared" si="16"/>
        <v>-1.5300000000000529</v>
      </c>
      <c r="E348" s="22">
        <f t="shared" si="17"/>
        <v>1.5573599630567099</v>
      </c>
    </row>
    <row r="349" spans="3:5" ht="12.75">
      <c r="C349" s="67">
        <f t="shared" si="15"/>
        <v>0.06425550959957105</v>
      </c>
      <c r="D349" s="69">
        <f t="shared" si="16"/>
        <v>-1.5200000000000529</v>
      </c>
      <c r="E349" s="22">
        <f t="shared" si="17"/>
        <v>1.5479962621977794</v>
      </c>
    </row>
    <row r="350" spans="3:5" ht="12.75">
      <c r="C350" s="67">
        <f t="shared" si="15"/>
        <v>0.06552173676450701</v>
      </c>
      <c r="D350" s="69">
        <f t="shared" si="16"/>
        <v>-1.5100000000000529</v>
      </c>
      <c r="E350" s="22">
        <f t="shared" si="17"/>
        <v>1.5386451280577755</v>
      </c>
    </row>
    <row r="351" spans="3:5" ht="12.75">
      <c r="C351" s="67">
        <f t="shared" si="15"/>
        <v>0.0668072287934438</v>
      </c>
      <c r="D351" s="69">
        <f t="shared" si="16"/>
        <v>-1.5000000000000528</v>
      </c>
      <c r="E351" s="22">
        <f t="shared" si="17"/>
        <v>1.529306752475765</v>
      </c>
    </row>
    <row r="352" spans="3:5" ht="12.75">
      <c r="C352" s="67">
        <f t="shared" si="15"/>
        <v>0.06811214828765755</v>
      </c>
      <c r="D352" s="69">
        <f t="shared" si="16"/>
        <v>-1.4900000000000528</v>
      </c>
      <c r="E352" s="22">
        <f t="shared" si="17"/>
        <v>1.5199813289236601</v>
      </c>
    </row>
    <row r="353" spans="3:5" ht="12.75">
      <c r="C353" s="67">
        <f aca="true" t="shared" si="18" ref="C353:C416">NORMDIST(D353,0,1,1)</f>
        <v>0.06943665639126195</v>
      </c>
      <c r="D353" s="69">
        <f t="shared" si="16"/>
        <v>-1.4800000000000528</v>
      </c>
      <c r="E353" s="22">
        <f t="shared" si="17"/>
        <v>1.5106690524919735</v>
      </c>
    </row>
    <row r="354" spans="3:5" ht="12.75">
      <c r="C354" s="67">
        <f t="shared" si="18"/>
        <v>0.07078091272057085</v>
      </c>
      <c r="D354" s="69">
        <f t="shared" si="16"/>
        <v>-1.4700000000000528</v>
      </c>
      <c r="E354" s="22">
        <f t="shared" si="17"/>
        <v>1.5013701198748708</v>
      </c>
    </row>
    <row r="355" spans="3:5" ht="12.75">
      <c r="C355" s="67">
        <f t="shared" si="18"/>
        <v>0.07214507529301706</v>
      </c>
      <c r="D355" s="69">
        <f t="shared" si="16"/>
        <v>-1.4600000000000528</v>
      </c>
      <c r="E355" s="22">
        <f t="shared" si="17"/>
        <v>1.4920847293545152</v>
      </c>
    </row>
    <row r="356" spans="3:5" ht="12.75">
      <c r="C356" s="67">
        <f t="shared" si="18"/>
        <v>0.0735293004556552</v>
      </c>
      <c r="D356" s="69">
        <f t="shared" si="16"/>
        <v>-1.4500000000000528</v>
      </c>
      <c r="E356" s="22">
        <f t="shared" si="17"/>
        <v>1.4828130807846986</v>
      </c>
    </row>
    <row r="357" spans="3:5" ht="12.75">
      <c r="C357" s="67">
        <f t="shared" si="18"/>
        <v>0.07493374281327925</v>
      </c>
      <c r="D357" s="69">
        <f t="shared" si="16"/>
        <v>-1.4400000000000528</v>
      </c>
      <c r="E357" s="22">
        <f t="shared" si="17"/>
        <v>1.4735553755737547</v>
      </c>
    </row>
    <row r="358" spans="3:5" ht="12.75">
      <c r="C358" s="67">
        <f t="shared" si="18"/>
        <v>0.07635855515618539</v>
      </c>
      <c r="D358" s="69">
        <f t="shared" si="16"/>
        <v>-1.4300000000000528</v>
      </c>
      <c r="E358" s="22">
        <f t="shared" si="17"/>
        <v>1.4643118166667553</v>
      </c>
    </row>
    <row r="359" spans="3:5" ht="12.75">
      <c r="C359" s="67">
        <f t="shared" si="18"/>
        <v>0.07780388838761065</v>
      </c>
      <c r="D359" s="69">
        <f t="shared" si="16"/>
        <v>-1.4200000000000528</v>
      </c>
      <c r="E359" s="22">
        <f t="shared" si="17"/>
        <v>1.4550826085269783</v>
      </c>
    </row>
    <row r="360" spans="3:5" ht="12.75">
      <c r="C360" s="67">
        <f t="shared" si="18"/>
        <v>0.0792698914508797</v>
      </c>
      <c r="D360" s="69">
        <f t="shared" si="16"/>
        <v>-1.4100000000000528</v>
      </c>
      <c r="E360" s="22">
        <f t="shared" si="17"/>
        <v>1.4458679571166528</v>
      </c>
    </row>
    <row r="361" spans="3:5" ht="12.75">
      <c r="C361" s="67">
        <f t="shared" si="18"/>
        <v>0.08075671125629214</v>
      </c>
      <c r="D361" s="69">
        <f t="shared" si="16"/>
        <v>-1.4000000000000528</v>
      </c>
      <c r="E361" s="22">
        <f t="shared" si="17"/>
        <v>1.4366680698769732</v>
      </c>
    </row>
    <row r="362" spans="3:5" ht="12.75">
      <c r="C362" s="67">
        <f t="shared" si="18"/>
        <v>0.08226449260778268</v>
      </c>
      <c r="D362" s="69">
        <f t="shared" si="16"/>
        <v>-1.3900000000000527</v>
      </c>
      <c r="E362" s="22">
        <f t="shared" si="17"/>
        <v>1.427483155707381</v>
      </c>
    </row>
    <row r="363" spans="3:5" ht="12.75">
      <c r="C363" s="67">
        <f t="shared" si="18"/>
        <v>0.08379337812938925</v>
      </c>
      <c r="D363" s="69">
        <f t="shared" si="16"/>
        <v>-1.3800000000000527</v>
      </c>
      <c r="E363" s="22">
        <f t="shared" si="17"/>
        <v>1.4183134249441136</v>
      </c>
    </row>
    <row r="364" spans="3:5" ht="12.75">
      <c r="C364" s="67">
        <f t="shared" si="18"/>
        <v>0.08534350819156211</v>
      </c>
      <c r="D364" s="69">
        <f t="shared" si="16"/>
        <v>-1.3700000000000527</v>
      </c>
      <c r="E364" s="22">
        <f t="shared" si="17"/>
        <v>1.4091590893380177</v>
      </c>
    </row>
    <row r="365" spans="3:5" ht="12.75">
      <c r="C365" s="67">
        <f t="shared" si="18"/>
        <v>0.08691502083734892</v>
      </c>
      <c r="D365" s="69">
        <f t="shared" si="16"/>
        <v>-1.3600000000000527</v>
      </c>
      <c r="E365" s="22">
        <f t="shared" si="17"/>
        <v>1.4000203620316254</v>
      </c>
    </row>
    <row r="366" spans="3:5" ht="12.75">
      <c r="C366" s="67">
        <f t="shared" si="18"/>
        <v>0.08850805170849174</v>
      </c>
      <c r="D366" s="69">
        <f t="shared" si="16"/>
        <v>-1.3500000000000527</v>
      </c>
      <c r="E366" s="22">
        <f t="shared" si="17"/>
        <v>1.3908974575354924</v>
      </c>
    </row>
    <row r="367" spans="3:5" ht="12.75">
      <c r="C367" s="67">
        <f t="shared" si="18"/>
        <v>0.09012273397147164</v>
      </c>
      <c r="D367" s="69">
        <f t="shared" si="16"/>
        <v>-1.3400000000000527</v>
      </c>
      <c r="E367" s="22">
        <f t="shared" si="17"/>
        <v>1.3817905917037985</v>
      </c>
    </row>
    <row r="368" spans="3:5" ht="12.75">
      <c r="C368" s="67">
        <f t="shared" si="18"/>
        <v>0.09175919824353695</v>
      </c>
      <c r="D368" s="69">
        <f t="shared" si="16"/>
        <v>-1.3300000000000527</v>
      </c>
      <c r="E368" s="22">
        <f t="shared" si="17"/>
        <v>1.372699981709209</v>
      </c>
    </row>
    <row r="369" spans="3:5" ht="12.75">
      <c r="C369" s="67">
        <f t="shared" si="18"/>
        <v>0.09341757251875316</v>
      </c>
      <c r="D369" s="69">
        <f t="shared" si="16"/>
        <v>-1.3200000000000527</v>
      </c>
      <c r="E369" s="22">
        <f t="shared" si="17"/>
        <v>1.3636258460169959</v>
      </c>
    </row>
    <row r="370" spans="3:5" ht="12.75">
      <c r="C370" s="67">
        <f t="shared" si="18"/>
        <v>0.09509798209411047</v>
      </c>
      <c r="D370" s="69">
        <f t="shared" si="16"/>
        <v>-1.3100000000000527</v>
      </c>
      <c r="E370" s="22">
        <f t="shared" si="17"/>
        <v>1.3545684043584236</v>
      </c>
    </row>
    <row r="371" spans="3:5" ht="12.75">
      <c r="C371" s="67">
        <f t="shared" si="18"/>
        <v>0.09680054949572825</v>
      </c>
      <c r="D371" s="69">
        <f t="shared" si="16"/>
        <v>-1.3000000000000527</v>
      </c>
      <c r="E371" s="22">
        <f t="shared" si="17"/>
        <v>1.3455278777033965</v>
      </c>
    </row>
    <row r="372" spans="3:5" ht="12.75">
      <c r="C372" s="67">
        <f t="shared" si="18"/>
        <v>0.09852539440519426</v>
      </c>
      <c r="D372" s="69">
        <f t="shared" si="16"/>
        <v>-1.2900000000000527</v>
      </c>
      <c r="E372" s="22">
        <f t="shared" si="17"/>
        <v>1.336504488232368</v>
      </c>
    </row>
    <row r="373" spans="3:5" ht="12.75">
      <c r="C373" s="67">
        <f t="shared" si="18"/>
        <v>0.10027263358607719</v>
      </c>
      <c r="D373" s="69">
        <f t="shared" si="16"/>
        <v>-1.2800000000000527</v>
      </c>
      <c r="E373" s="22">
        <f t="shared" si="17"/>
        <v>1.327498459307519</v>
      </c>
    </row>
    <row r="374" spans="3:5" ht="12.75">
      <c r="C374" s="67">
        <f t="shared" si="18"/>
        <v>0.1020423808106522</v>
      </c>
      <c r="D374" s="69">
        <f t="shared" si="16"/>
        <v>-1.2700000000000526</v>
      </c>
      <c r="E374" s="22">
        <f t="shared" si="17"/>
        <v>1.3185100154432006</v>
      </c>
    </row>
    <row r="375" spans="3:5" ht="12.75">
      <c r="C375" s="67">
        <f t="shared" si="18"/>
        <v>0.10383474678687876</v>
      </c>
      <c r="D375" s="69">
        <f t="shared" si="16"/>
        <v>-1.2600000000000526</v>
      </c>
      <c r="E375" s="22">
        <f t="shared" si="17"/>
        <v>1.3095393822756483</v>
      </c>
    </row>
    <row r="376" spans="3:5" ht="12.75">
      <c r="C376" s="67">
        <f t="shared" si="18"/>
        <v>0.10564983908567105</v>
      </c>
      <c r="D376" s="69">
        <f t="shared" si="16"/>
        <v>-1.2500000000000526</v>
      </c>
      <c r="E376" s="22">
        <f t="shared" si="17"/>
        <v>1.3005867865319682</v>
      </c>
    </row>
    <row r="377" spans="3:5" ht="12.75">
      <c r="C377" s="67">
        <f t="shared" si="18"/>
        <v>0.10748776206849997</v>
      </c>
      <c r="D377" s="69">
        <f t="shared" si="16"/>
        <v>-1.2400000000000526</v>
      </c>
      <c r="E377" s="22">
        <f t="shared" si="17"/>
        <v>1.2916524559984002</v>
      </c>
    </row>
    <row r="378" spans="3:5" ht="12.75">
      <c r="C378" s="67">
        <f t="shared" si="18"/>
        <v>0.10934861681537034</v>
      </c>
      <c r="D378" s="69">
        <f t="shared" si="16"/>
        <v>-1.2300000000000526</v>
      </c>
      <c r="E378" s="22">
        <f t="shared" si="17"/>
        <v>1.2827366194878587</v>
      </c>
    </row>
    <row r="379" spans="3:5" ht="12.75">
      <c r="C379" s="67">
        <f t="shared" si="18"/>
        <v>0.11123250105321003</v>
      </c>
      <c r="D379" s="69">
        <f t="shared" si="16"/>
        <v>-1.2200000000000526</v>
      </c>
      <c r="E379" s="22">
        <f t="shared" si="17"/>
        <v>1.2738395068067585</v>
      </c>
    </row>
    <row r="380" spans="3:5" ht="12.75">
      <c r="C380" s="67">
        <f t="shared" si="18"/>
        <v>0.11313950908471648</v>
      </c>
      <c r="D380" s="69">
        <f t="shared" si="16"/>
        <v>-1.2100000000000526</v>
      </c>
      <c r="E380" s="22">
        <f t="shared" si="17"/>
        <v>1.2649613487211269</v>
      </c>
    </row>
    <row r="381" spans="3:5" ht="12.75">
      <c r="C381" s="67">
        <f t="shared" si="18"/>
        <v>0.1150697317176973</v>
      </c>
      <c r="D381" s="69">
        <f t="shared" si="16"/>
        <v>-1.2000000000000526</v>
      </c>
      <c r="E381" s="22">
        <f t="shared" si="17"/>
        <v>1.2561023769220103</v>
      </c>
    </row>
    <row r="382" spans="3:5" ht="12.75">
      <c r="C382" s="67">
        <f t="shared" si="18"/>
        <v>0.11702325619495224</v>
      </c>
      <c r="D382" s="69">
        <f t="shared" si="16"/>
        <v>-1.1900000000000526</v>
      </c>
      <c r="E382" s="22">
        <f t="shared" si="17"/>
        <v>1.2472628239901775</v>
      </c>
    </row>
    <row r="383" spans="3:5" ht="12.75">
      <c r="C383" s="67">
        <f t="shared" si="18"/>
        <v>0.11900016612473263</v>
      </c>
      <c r="D383" s="69">
        <f t="shared" si="16"/>
        <v>-1.1800000000000526</v>
      </c>
      <c r="E383" s="22">
        <f t="shared" si="17"/>
        <v>1.2384429233601253</v>
      </c>
    </row>
    <row r="384" spans="3:5" ht="12.75">
      <c r="C384" s="67">
        <f t="shared" si="18"/>
        <v>0.12100054141182448</v>
      </c>
      <c r="D384" s="69">
        <f t="shared" si="16"/>
        <v>-1.1700000000000526</v>
      </c>
      <c r="E384" s="22">
        <f t="shared" si="17"/>
        <v>1.2296429092833965</v>
      </c>
    </row>
    <row r="385" spans="3:5" ht="12.75">
      <c r="C385" s="67">
        <f t="shared" si="18"/>
        <v>0.12302445818929464</v>
      </c>
      <c r="D385" s="69">
        <f t="shared" si="16"/>
        <v>-1.1600000000000525</v>
      </c>
      <c r="E385" s="22">
        <f t="shared" si="17"/>
        <v>1.2208630167912113</v>
      </c>
    </row>
    <row r="386" spans="3:5" ht="12.75">
      <c r="C386" s="67">
        <f t="shared" si="18"/>
        <v>0.12507198875094372</v>
      </c>
      <c r="D386" s="69">
        <f t="shared" si="16"/>
        <v>-1.1500000000000525</v>
      </c>
      <c r="E386" s="22">
        <f t="shared" si="17"/>
        <v>1.2121034816564231</v>
      </c>
    </row>
    <row r="387" spans="3:5" ht="12.75">
      <c r="C387" s="67">
        <f t="shared" si="18"/>
        <v>0.12714320148450786</v>
      </c>
      <c r="D387" s="69">
        <f t="shared" si="16"/>
        <v>-1.1400000000000525</v>
      </c>
      <c r="E387" s="22">
        <f t="shared" si="17"/>
        <v>1.2033645403548028</v>
      </c>
    </row>
    <row r="388" spans="3:5" ht="12.75">
      <c r="C388" s="67">
        <f t="shared" si="18"/>
        <v>0.12923816080565076</v>
      </c>
      <c r="D388" s="69">
        <f t="shared" si="16"/>
        <v>-1.1300000000000525</v>
      </c>
      <c r="E388" s="22">
        <f t="shared" si="17"/>
        <v>1.1946464300256632</v>
      </c>
    </row>
    <row r="389" spans="3:5" ht="12.75">
      <c r="C389" s="67">
        <f t="shared" si="18"/>
        <v>0.1313569270927889</v>
      </c>
      <c r="D389" s="69">
        <f t="shared" si="16"/>
        <v>-1.1200000000000525</v>
      </c>
      <c r="E389" s="22">
        <f t="shared" si="17"/>
        <v>1.1859493884318275</v>
      </c>
    </row>
    <row r="390" spans="3:5" ht="12.75">
      <c r="C390" s="67">
        <f t="shared" si="18"/>
        <v>0.13349955662279267</v>
      </c>
      <c r="D390" s="69">
        <f t="shared" si="16"/>
        <v>-1.1100000000000525</v>
      </c>
      <c r="E390" s="22">
        <f t="shared" si="17"/>
        <v>1.1772736539189528</v>
      </c>
    </row>
    <row r="391" spans="3:5" ht="12.75">
      <c r="C391" s="67">
        <f t="shared" si="18"/>
        <v>0.13566610150760483</v>
      </c>
      <c r="D391" s="69">
        <f t="shared" si="16"/>
        <v>-1.1000000000000525</v>
      </c>
      <c r="E391" s="22">
        <f t="shared" si="17"/>
        <v>1.168619465374218</v>
      </c>
    </row>
    <row r="392" spans="3:5" ht="12.75">
      <c r="C392" s="67">
        <f t="shared" si="18"/>
        <v>0.13785660963181912</v>
      </c>
      <c r="D392" s="69">
        <f t="shared" si="16"/>
        <v>-1.0900000000000525</v>
      </c>
      <c r="E392" s="22">
        <f t="shared" si="17"/>
        <v>1.159987062184383</v>
      </c>
    </row>
    <row r="393" spans="3:5" ht="12.75">
      <c r="C393" s="67">
        <f t="shared" si="18"/>
        <v>0.1400711245912607</v>
      </c>
      <c r="D393" s="69">
        <f t="shared" si="16"/>
        <v>-1.0800000000000525</v>
      </c>
      <c r="E393" s="22">
        <f t="shared" si="17"/>
        <v>1.151376684193232</v>
      </c>
    </row>
    <row r="394" spans="3:5" ht="12.75">
      <c r="C394" s="67">
        <f t="shared" si="18"/>
        <v>0.1423096856326107</v>
      </c>
      <c r="D394" s="69">
        <f t="shared" si="16"/>
        <v>-1.0700000000000525</v>
      </c>
      <c r="E394" s="22">
        <f t="shared" si="17"/>
        <v>1.1427885716584085</v>
      </c>
    </row>
    <row r="395" spans="3:5" ht="12.75">
      <c r="C395" s="67">
        <f t="shared" si="18"/>
        <v>0.1445723275941162</v>
      </c>
      <c r="D395" s="69">
        <f t="shared" si="16"/>
        <v>-1.0600000000000525</v>
      </c>
      <c r="E395" s="22">
        <f t="shared" si="17"/>
        <v>1.134222965207655</v>
      </c>
    </row>
    <row r="396" spans="3:5" ht="12.75">
      <c r="C396" s="67">
        <f t="shared" si="18"/>
        <v>0.14685908084742794</v>
      </c>
      <c r="D396" s="69">
        <f t="shared" si="16"/>
        <v>-1.0500000000000524</v>
      </c>
      <c r="E396" s="22">
        <f t="shared" si="17"/>
        <v>1.1256801057944659</v>
      </c>
    </row>
    <row r="397" spans="3:5" ht="12.75">
      <c r="C397" s="67">
        <f t="shared" si="18"/>
        <v>0.14916997124060638</v>
      </c>
      <c r="D397" s="69">
        <f aca="true" t="shared" si="19" ref="D397:D460">D396+0.01</f>
        <v>-1.0400000000000524</v>
      </c>
      <c r="E397" s="22">
        <f aca="true" t="shared" si="20" ref="E397:E460">NORMDIST(D397,0,1,0)-D397*(1-NORMDIST(D397,0,1,1))</f>
        <v>1.1171602346531675</v>
      </c>
    </row>
    <row r="398" spans="3:5" ht="12.75">
      <c r="C398" s="67">
        <f t="shared" si="18"/>
        <v>0.15150502004233812</v>
      </c>
      <c r="D398" s="69">
        <f t="shared" si="19"/>
        <v>-1.0300000000000524</v>
      </c>
      <c r="E398" s="22">
        <f t="shared" si="20"/>
        <v>1.1086635932534352</v>
      </c>
    </row>
    <row r="399" spans="3:5" ht="12.75">
      <c r="C399" s="67">
        <f t="shared" si="18"/>
        <v>0.15386424388740205</v>
      </c>
      <c r="D399" s="69">
        <f t="shared" si="19"/>
        <v>-1.0200000000000524</v>
      </c>
      <c r="E399" s="22">
        <f t="shared" si="20"/>
        <v>1.100190423254261</v>
      </c>
    </row>
    <row r="400" spans="3:5" ht="12.75">
      <c r="C400" s="67">
        <f t="shared" si="18"/>
        <v>0.1562476547234275</v>
      </c>
      <c r="D400" s="69">
        <f t="shared" si="19"/>
        <v>-1.0100000000000524</v>
      </c>
      <c r="E400" s="22">
        <f t="shared" si="20"/>
        <v>1.0917409664573832</v>
      </c>
    </row>
    <row r="401" spans="3:5" ht="12.75">
      <c r="C401" s="67">
        <f t="shared" si="18"/>
        <v>0.1586552597589832</v>
      </c>
      <c r="D401" s="69">
        <f t="shared" si="19"/>
        <v>-1.0000000000000524</v>
      </c>
      <c r="E401" s="22">
        <f t="shared" si="20"/>
        <v>1.0833154647601915</v>
      </c>
    </row>
    <row r="402" spans="3:5" ht="12.75">
      <c r="C402" s="67">
        <f t="shared" si="18"/>
        <v>0.16108706141303708</v>
      </c>
      <c r="D402" s="69">
        <f t="shared" si="19"/>
        <v>-0.9900000000000524</v>
      </c>
      <c r="E402" s="22">
        <f t="shared" si="20"/>
        <v>1.074914160108124</v>
      </c>
    </row>
    <row r="403" spans="3:5" ht="12.75">
      <c r="C403" s="67">
        <f t="shared" si="18"/>
        <v>0.16354305726582719</v>
      </c>
      <c r="D403" s="69">
        <f t="shared" si="19"/>
        <v>-0.9800000000000524</v>
      </c>
      <c r="E403" s="22">
        <f t="shared" si="20"/>
        <v>1.0665372944465632</v>
      </c>
    </row>
    <row r="404" spans="3:5" ht="12.75">
      <c r="C404" s="67">
        <f t="shared" si="18"/>
        <v>0.16602324001118118</v>
      </c>
      <c r="D404" s="69">
        <f t="shared" si="19"/>
        <v>-0.9700000000000524</v>
      </c>
      <c r="E404" s="22">
        <f t="shared" si="20"/>
        <v>1.0581851096722512</v>
      </c>
    </row>
    <row r="405" spans="3:5" ht="12.75">
      <c r="C405" s="67">
        <f t="shared" si="18"/>
        <v>0.16852759741032397</v>
      </c>
      <c r="D405" s="69">
        <f t="shared" si="19"/>
        <v>-0.9600000000000524</v>
      </c>
      <c r="E405" s="22">
        <f t="shared" si="20"/>
        <v>1.0498578475842368</v>
      </c>
    </row>
    <row r="406" spans="3:5" ht="12.75">
      <c r="C406" s="67">
        <f t="shared" si="18"/>
        <v>0.17105611224721018</v>
      </c>
      <c r="D406" s="69">
        <f t="shared" si="19"/>
        <v>-0.9500000000000524</v>
      </c>
      <c r="E406" s="22">
        <f t="shared" si="20"/>
        <v>1.04155574983437</v>
      </c>
    </row>
    <row r="407" spans="3:5" ht="12.75">
      <c r="C407" s="67">
        <f t="shared" si="18"/>
        <v>0.17360876228542077</v>
      </c>
      <c r="D407" s="69">
        <f t="shared" si="19"/>
        <v>-0.9400000000000523</v>
      </c>
      <c r="E407" s="22">
        <f t="shared" si="20"/>
        <v>1.0332790578773554</v>
      </c>
    </row>
    <row r="408" spans="3:5" ht="12.75">
      <c r="C408" s="67">
        <f t="shared" si="18"/>
        <v>0.176185520226659</v>
      </c>
      <c r="D408" s="69">
        <f t="shared" si="19"/>
        <v>-0.9300000000000523</v>
      </c>
      <c r="E408" s="22">
        <f t="shared" si="20"/>
        <v>1.0250280129203864</v>
      </c>
    </row>
    <row r="409" spans="3:5" ht="12.75">
      <c r="C409" s="67">
        <f t="shared" si="18"/>
        <v>0.17878635367088103</v>
      </c>
      <c r="D409" s="69">
        <f t="shared" si="19"/>
        <v>-0.9200000000000523</v>
      </c>
      <c r="E409" s="22">
        <f t="shared" si="20"/>
        <v>1.016802855872373</v>
      </c>
    </row>
    <row r="410" spans="3:5" ht="12.75">
      <c r="C410" s="67">
        <f t="shared" si="18"/>
        <v>0.18141122507810103</v>
      </c>
      <c r="D410" s="69">
        <f t="shared" si="19"/>
        <v>-0.9100000000000523</v>
      </c>
      <c r="E410" s="22">
        <f t="shared" si="20"/>
        <v>1.0086038272927764</v>
      </c>
    </row>
    <row r="411" spans="3:5" ht="12.75">
      <c r="C411" s="67">
        <f t="shared" si="18"/>
        <v>0.18406009173189886</v>
      </c>
      <c r="D411" s="69">
        <f t="shared" si="19"/>
        <v>-0.9000000000000523</v>
      </c>
      <c r="E411" s="22">
        <f t="shared" si="20"/>
        <v>1.0004311673400759</v>
      </c>
    </row>
    <row r="412" spans="3:5" ht="12.75">
      <c r="C412" s="67">
        <f t="shared" si="18"/>
        <v>0.18673290570467216</v>
      </c>
      <c r="D412" s="69">
        <f t="shared" si="19"/>
        <v>-0.8900000000000523</v>
      </c>
      <c r="E412" s="22">
        <f t="shared" si="20"/>
        <v>0.9922851157198742</v>
      </c>
    </row>
    <row r="413" spans="3:5" ht="12.75">
      <c r="C413" s="67">
        <f t="shared" si="18"/>
        <v>0.18942961382466006</v>
      </c>
      <c r="D413" s="69">
        <f t="shared" si="19"/>
        <v>-0.8800000000000523</v>
      </c>
      <c r="E413" s="22">
        <f t="shared" si="20"/>
        <v>0.9841659116326671</v>
      </c>
    </row>
    <row r="414" spans="3:5" ht="12.75">
      <c r="C414" s="67">
        <f t="shared" si="18"/>
        <v>0.19215015764477394</v>
      </c>
      <c r="D414" s="69">
        <f t="shared" si="19"/>
        <v>-0.8700000000000523</v>
      </c>
      <c r="E414" s="22">
        <f t="shared" si="20"/>
        <v>0.9760737937212927</v>
      </c>
    </row>
    <row r="415" spans="3:5" ht="12.75">
      <c r="C415" s="67">
        <f t="shared" si="18"/>
        <v>0.19489447341326893</v>
      </c>
      <c r="D415" s="69">
        <f t="shared" si="19"/>
        <v>-0.8600000000000523</v>
      </c>
      <c r="E415" s="22">
        <f t="shared" si="20"/>
        <v>0.968009000018075</v>
      </c>
    </row>
    <row r="416" spans="3:5" ht="12.75">
      <c r="C416" s="67">
        <f t="shared" si="18"/>
        <v>0.19766249204628183</v>
      </c>
      <c r="D416" s="69">
        <f t="shared" si="19"/>
        <v>-0.8500000000000523</v>
      </c>
      <c r="E416" s="22">
        <f t="shared" si="20"/>
        <v>0.9599717678916864</v>
      </c>
    </row>
    <row r="417" spans="3:5" ht="12.75">
      <c r="C417" s="67">
        <f aca="true" t="shared" si="21" ref="C417:C480">NORMDIST(D417,0,1,1)</f>
        <v>0.20045413910227283</v>
      </c>
      <c r="D417" s="69">
        <f t="shared" si="19"/>
        <v>-0.8400000000000523</v>
      </c>
      <c r="E417" s="22">
        <f t="shared" si="20"/>
        <v>0.9519623339937409</v>
      </c>
    </row>
    <row r="418" spans="3:5" ht="12.75">
      <c r="C418" s="67">
        <f t="shared" si="21"/>
        <v>0.20326933475839437</v>
      </c>
      <c r="D418" s="69">
        <f t="shared" si="19"/>
        <v>-0.8300000000000523</v>
      </c>
      <c r="E418" s="22">
        <f t="shared" si="20"/>
        <v>0.9439809342051423</v>
      </c>
    </row>
    <row r="419" spans="3:5" ht="12.75">
      <c r="C419" s="67">
        <f t="shared" si="21"/>
        <v>0.20610799378881905</v>
      </c>
      <c r="D419" s="69">
        <f t="shared" si="19"/>
        <v>-0.8200000000000522</v>
      </c>
      <c r="E419" s="22">
        <f t="shared" si="20"/>
        <v>0.9360278035822048</v>
      </c>
    </row>
    <row r="420" spans="3:5" ht="12.75">
      <c r="C420" s="67">
        <f t="shared" si="21"/>
        <v>0.20897002554505262</v>
      </c>
      <c r="D420" s="69">
        <f t="shared" si="19"/>
        <v>-0.8100000000000522</v>
      </c>
      <c r="E420" s="22">
        <f t="shared" si="20"/>
        <v>0.9281031763025648</v>
      </c>
    </row>
    <row r="421" spans="3:5" ht="12.75">
      <c r="C421" s="67">
        <f t="shared" si="21"/>
        <v>0.21185533393826073</v>
      </c>
      <c r="D421" s="69">
        <f t="shared" si="19"/>
        <v>-0.8000000000000522</v>
      </c>
      <c r="E421" s="22">
        <f t="shared" si="20"/>
        <v>0.9202072856109031</v>
      </c>
    </row>
    <row r="422" spans="3:5" ht="12.75">
      <c r="C422" s="67">
        <f t="shared" si="21"/>
        <v>0.2147638174236315</v>
      </c>
      <c r="D422" s="69">
        <f t="shared" si="19"/>
        <v>-0.7900000000000522</v>
      </c>
      <c r="E422" s="22">
        <f t="shared" si="20"/>
        <v>0.9123403637645014</v>
      </c>
    </row>
    <row r="423" spans="3:5" ht="12.75">
      <c r="C423" s="67">
        <f t="shared" si="21"/>
        <v>0.2176953689868022</v>
      </c>
      <c r="D423" s="69">
        <f t="shared" si="19"/>
        <v>-0.7800000000000522</v>
      </c>
      <c r="E423" s="22">
        <f t="shared" si="20"/>
        <v>0.9045026419786482</v>
      </c>
    </row>
    <row r="424" spans="3:5" ht="12.75">
      <c r="C424" s="67">
        <f t="shared" si="21"/>
        <v>0.2206498761323723</v>
      </c>
      <c r="D424" s="69">
        <f t="shared" si="19"/>
        <v>-0.7700000000000522</v>
      </c>
      <c r="E424" s="22">
        <f t="shared" si="20"/>
        <v>0.8966943503719178</v>
      </c>
    </row>
    <row r="425" spans="3:5" ht="12.75">
      <c r="C425" s="67">
        <f t="shared" si="21"/>
        <v>0.22362722087452436</v>
      </c>
      <c r="D425" s="69">
        <f t="shared" si="19"/>
        <v>-0.7600000000000522</v>
      </c>
      <c r="E425" s="22">
        <f t="shared" si="20"/>
        <v>0.8889157179113428</v>
      </c>
    </row>
    <row r="426" spans="3:5" ht="12.75">
      <c r="C426" s="67">
        <f t="shared" si="21"/>
        <v>0.22662727972977592</v>
      </c>
      <c r="D426" s="69">
        <f t="shared" si="19"/>
        <v>-0.7500000000000522</v>
      </c>
      <c r="E426" s="22">
        <f t="shared" si="20"/>
        <v>0.881166972357501</v>
      </c>
    </row>
    <row r="427" spans="3:5" ht="12.75">
      <c r="C427" s="67">
        <f t="shared" si="21"/>
        <v>0.22964992371188264</v>
      </c>
      <c r="D427" s="69">
        <f t="shared" si="19"/>
        <v>-0.7400000000000522</v>
      </c>
      <c r="E427" s="22">
        <f t="shared" si="20"/>
        <v>0.8734483402095354</v>
      </c>
    </row>
    <row r="428" spans="3:5" ht="12.75">
      <c r="C428" s="67">
        <f t="shared" si="21"/>
        <v>0.23269501832891037</v>
      </c>
      <c r="D428" s="69">
        <f t="shared" si="19"/>
        <v>-0.7300000000000522</v>
      </c>
      <c r="E428" s="22">
        <f t="shared" si="20"/>
        <v>0.8657600466501336</v>
      </c>
    </row>
    <row r="429" spans="3:5" ht="12.75">
      <c r="C429" s="67">
        <f t="shared" si="21"/>
        <v>0.2357624235824961</v>
      </c>
      <c r="D429" s="69">
        <f t="shared" si="19"/>
        <v>-0.7200000000000522</v>
      </c>
      <c r="E429" s="22">
        <f t="shared" si="20"/>
        <v>0.8581023154904839</v>
      </c>
    </row>
    <row r="430" spans="3:5" ht="12.75">
      <c r="C430" s="67">
        <f t="shared" si="21"/>
        <v>0.23885199396931456</v>
      </c>
      <c r="D430" s="69">
        <f t="shared" si="19"/>
        <v>-0.7100000000000521</v>
      </c>
      <c r="E430" s="22">
        <f t="shared" si="20"/>
        <v>0.850475369115231</v>
      </c>
    </row>
    <row r="431" spans="3:5" ht="12.75">
      <c r="C431" s="67">
        <f t="shared" si="21"/>
        <v>0.24196357848476413</v>
      </c>
      <c r="D431" s="69">
        <f t="shared" si="19"/>
        <v>-0.7000000000000521</v>
      </c>
      <c r="E431" s="22">
        <f t="shared" si="20"/>
        <v>0.8428794284274546</v>
      </c>
    </row>
    <row r="432" spans="3:5" ht="12.75">
      <c r="C432" s="67">
        <f t="shared" si="21"/>
        <v>0.24509702062889105</v>
      </c>
      <c r="D432" s="69">
        <f t="shared" si="19"/>
        <v>-0.6900000000000521</v>
      </c>
      <c r="E432" s="22">
        <f t="shared" si="20"/>
        <v>0.8353147127936904</v>
      </c>
    </row>
    <row r="433" spans="3:5" ht="12.75">
      <c r="C433" s="67">
        <f t="shared" si="21"/>
        <v>0.24825215841455983</v>
      </c>
      <c r="D433" s="69">
        <f t="shared" si="19"/>
        <v>-0.6800000000000521</v>
      </c>
      <c r="E433" s="22">
        <f t="shared" si="20"/>
        <v>0.8277814399890201</v>
      </c>
    </row>
    <row r="434" spans="3:5" ht="12.75">
      <c r="C434" s="67">
        <f t="shared" si="21"/>
        <v>0.25142882437788683</v>
      </c>
      <c r="D434" s="69">
        <f t="shared" si="19"/>
        <v>-0.6700000000000521</v>
      </c>
      <c r="E434" s="22">
        <f t="shared" si="20"/>
        <v>0.8202798261422453</v>
      </c>
    </row>
    <row r="435" spans="3:5" ht="12.75">
      <c r="C435" s="67">
        <f t="shared" si="21"/>
        <v>0.25462684559094473</v>
      </c>
      <c r="D435" s="69">
        <f t="shared" si="19"/>
        <v>-0.6600000000000521</v>
      </c>
      <c r="E435" s="22">
        <f t="shared" si="20"/>
        <v>0.8128100856811769</v>
      </c>
    </row>
    <row r="436" spans="3:5" ht="12.75">
      <c r="C436" s="67">
        <f t="shared" si="21"/>
        <v>0.2578460436767491</v>
      </c>
      <c r="D436" s="69">
        <f t="shared" si="19"/>
        <v>-0.6500000000000521</v>
      </c>
      <c r="E436" s="22">
        <f t="shared" si="20"/>
        <v>0.805372431278055</v>
      </c>
    </row>
    <row r="437" spans="3:5" ht="12.75">
      <c r="C437" s="67">
        <f t="shared" si="21"/>
        <v>0.2610862348265357</v>
      </c>
      <c r="D437" s="69">
        <f t="shared" si="19"/>
        <v>-0.6400000000000521</v>
      </c>
      <c r="E437" s="22">
        <f t="shared" si="20"/>
        <v>0.7979670737951269</v>
      </c>
    </row>
    <row r="438" spans="3:5" ht="12.75">
      <c r="C438" s="67">
        <f t="shared" si="21"/>
        <v>0.2643472298193328</v>
      </c>
      <c r="D438" s="69">
        <f t="shared" si="19"/>
        <v>-0.6300000000000521</v>
      </c>
      <c r="E438" s="22">
        <f t="shared" si="20"/>
        <v>0.7905942222304023</v>
      </c>
    </row>
    <row r="439" spans="3:5" ht="12.75">
      <c r="C439" s="67">
        <f t="shared" si="21"/>
        <v>0.2676288340438391</v>
      </c>
      <c r="D439" s="69">
        <f t="shared" si="19"/>
        <v>-0.6200000000000521</v>
      </c>
      <c r="E439" s="22">
        <f t="shared" si="20"/>
        <v>0.783254083663612</v>
      </c>
    </row>
    <row r="440" spans="3:5" ht="12.75">
      <c r="C440" s="67">
        <f t="shared" si="21"/>
        <v>0.27093084752260643</v>
      </c>
      <c r="D440" s="69">
        <f t="shared" si="19"/>
        <v>-0.6100000000000521</v>
      </c>
      <c r="E440" s="22">
        <f t="shared" si="20"/>
        <v>0.7759468632023904</v>
      </c>
    </row>
    <row r="441" spans="3:5" ht="12.75">
      <c r="C441" s="67">
        <f t="shared" si="21"/>
        <v>0.2742530649385352</v>
      </c>
      <c r="D441" s="69">
        <f t="shared" si="19"/>
        <v>-0.600000000000052</v>
      </c>
      <c r="E441" s="22">
        <f t="shared" si="20"/>
        <v>0.7686727639287059</v>
      </c>
    </row>
    <row r="442" spans="3:5" ht="12.75">
      <c r="C442" s="67">
        <f t="shared" si="21"/>
        <v>0.2775952756636787</v>
      </c>
      <c r="D442" s="69">
        <f t="shared" si="19"/>
        <v>-0.590000000000052</v>
      </c>
      <c r="E442" s="22">
        <f t="shared" si="20"/>
        <v>0.761431986845563</v>
      </c>
    </row>
    <row r="443" spans="3:5" ht="12.75">
      <c r="C443" s="67">
        <f t="shared" si="21"/>
        <v>0.28095726379036434</v>
      </c>
      <c r="D443" s="69">
        <f t="shared" si="19"/>
        <v>-0.580000000000052</v>
      </c>
      <c r="E443" s="22">
        <f t="shared" si="20"/>
        <v>0.7542247308239964</v>
      </c>
    </row>
    <row r="444" spans="3:5" ht="12.75">
      <c r="C444" s="67">
        <f t="shared" si="21"/>
        <v>0.28433880816462176</v>
      </c>
      <c r="D444" s="69">
        <f t="shared" si="19"/>
        <v>-0.570000000000052</v>
      </c>
      <c r="E444" s="22">
        <f t="shared" si="20"/>
        <v>0.7470511925503849</v>
      </c>
    </row>
    <row r="445" spans="3:5" ht="12.75">
      <c r="C445" s="67">
        <f t="shared" si="21"/>
        <v>0.2877396824219245</v>
      </c>
      <c r="D445" s="69">
        <f t="shared" si="19"/>
        <v>-0.560000000000052</v>
      </c>
      <c r="E445" s="22">
        <f t="shared" si="20"/>
        <v>0.7399115664741018</v>
      </c>
    </row>
    <row r="446" spans="3:5" ht="12.75">
      <c r="C446" s="67">
        <f t="shared" si="21"/>
        <v>0.29115965502523333</v>
      </c>
      <c r="D446" s="69">
        <f t="shared" si="19"/>
        <v>-0.550000000000052</v>
      </c>
      <c r="E446" s="22">
        <f t="shared" si="20"/>
        <v>0.7328060447555326</v>
      </c>
    </row>
    <row r="447" spans="3:5" ht="12.75">
      <c r="C447" s="67">
        <f t="shared" si="21"/>
        <v>0.29459848930534405</v>
      </c>
      <c r="D447" s="69">
        <f t="shared" si="19"/>
        <v>-0.540000000000052</v>
      </c>
      <c r="E447" s="22">
        <f t="shared" si="20"/>
        <v>0.7257348172144746</v>
      </c>
    </row>
    <row r="448" spans="3:5" ht="12.75">
      <c r="C448" s="67">
        <f t="shared" si="21"/>
        <v>0.29805594350352593</v>
      </c>
      <c r="D448" s="69">
        <f t="shared" si="19"/>
        <v>-0.530000000000052</v>
      </c>
      <c r="E448" s="22">
        <f t="shared" si="20"/>
        <v>0.7186980712789497</v>
      </c>
    </row>
    <row r="449" spans="3:5" ht="12.75">
      <c r="C449" s="67">
        <f t="shared" si="21"/>
        <v>0.30153177081644933</v>
      </c>
      <c r="D449" s="69">
        <f t="shared" si="19"/>
        <v>-0.520000000000052</v>
      </c>
      <c r="E449" s="22">
        <f t="shared" si="20"/>
        <v>0.7116959919344477</v>
      </c>
    </row>
    <row r="450" spans="3:5" ht="12.75">
      <c r="C450" s="67">
        <f t="shared" si="21"/>
        <v>0.3050257194433881</v>
      </c>
      <c r="D450" s="69">
        <f t="shared" si="19"/>
        <v>-0.510000000000052</v>
      </c>
      <c r="E450" s="22">
        <f t="shared" si="20"/>
        <v>0.7047287616736246</v>
      </c>
    </row>
    <row r="451" spans="3:5" ht="12.75">
      <c r="C451" s="67">
        <f t="shared" si="21"/>
        <v>0.3085375326356907</v>
      </c>
      <c r="D451" s="69">
        <f t="shared" si="19"/>
        <v>-0.500000000000052</v>
      </c>
      <c r="E451" s="22">
        <f t="shared" si="20"/>
        <v>0.6977965604464809</v>
      </c>
    </row>
    <row r="452" spans="3:5" ht="12.75">
      <c r="C452" s="67">
        <f t="shared" si="21"/>
        <v>0.3120669487485048</v>
      </c>
      <c r="D452" s="69">
        <f t="shared" si="19"/>
        <v>-0.49000000000005195</v>
      </c>
      <c r="E452" s="22">
        <f t="shared" si="20"/>
        <v>0.690899565611039</v>
      </c>
    </row>
    <row r="453" spans="3:5" ht="12.75">
      <c r="C453" s="67">
        <f t="shared" si="21"/>
        <v>0.31561370129474287</v>
      </c>
      <c r="D453" s="69">
        <f t="shared" si="19"/>
        <v>-0.48000000000005194</v>
      </c>
      <c r="E453" s="22">
        <f t="shared" si="20"/>
        <v>0.6840379518845472</v>
      </c>
    </row>
    <row r="454" spans="3:5" ht="12.75">
      <c r="C454" s="67">
        <f t="shared" si="21"/>
        <v>0.3191775190012759</v>
      </c>
      <c r="D454" s="69">
        <f t="shared" si="19"/>
        <v>-0.47000000000005193</v>
      </c>
      <c r="E454" s="22">
        <f t="shared" si="20"/>
        <v>0.6772118912952277</v>
      </c>
    </row>
    <row r="455" spans="3:5" ht="12.75">
      <c r="C455" s="67">
        <f t="shared" si="21"/>
        <v>0.32275812586733754</v>
      </c>
      <c r="D455" s="69">
        <f t="shared" si="19"/>
        <v>-0.4600000000000519</v>
      </c>
      <c r="E455" s="22">
        <f t="shared" si="20"/>
        <v>0.6704215531345958</v>
      </c>
    </row>
    <row r="456" spans="3:5" ht="12.75">
      <c r="C456" s="67">
        <f t="shared" si="21"/>
        <v>0.32635524122511983</v>
      </c>
      <c r="D456" s="69">
        <f t="shared" si="19"/>
        <v>-0.4500000000000519</v>
      </c>
      <c r="E456" s="22">
        <f t="shared" si="20"/>
        <v>0.6636671039103705</v>
      </c>
    </row>
    <row r="457" spans="3:5" ht="12.75">
      <c r="C457" s="67">
        <f t="shared" si="21"/>
        <v>0.32996857980254535</v>
      </c>
      <c r="D457" s="69">
        <f t="shared" si="19"/>
        <v>-0.4400000000000519</v>
      </c>
      <c r="E457" s="22">
        <f t="shared" si="20"/>
        <v>0.6569487072999987</v>
      </c>
    </row>
    <row r="458" spans="3:5" ht="12.75">
      <c r="C458" s="67">
        <f t="shared" si="21"/>
        <v>0.33359785178819346</v>
      </c>
      <c r="D458" s="69">
        <f t="shared" si="19"/>
        <v>-0.4300000000000519</v>
      </c>
      <c r="E458" s="22">
        <f t="shared" si="20"/>
        <v>0.6502665241048167</v>
      </c>
    </row>
    <row r="459" spans="3:5" ht="12.75">
      <c r="C459" s="67">
        <f t="shared" si="21"/>
        <v>0.3372427628983594</v>
      </c>
      <c r="D459" s="69">
        <f t="shared" si="19"/>
        <v>-0.4200000000000519</v>
      </c>
      <c r="E459" s="22">
        <f t="shared" si="20"/>
        <v>0.6436207122048694</v>
      </c>
    </row>
    <row r="460" spans="3:5" ht="12.75">
      <c r="C460" s="67">
        <f t="shared" si="21"/>
        <v>0.34090301444622284</v>
      </c>
      <c r="D460" s="69">
        <f t="shared" si="19"/>
        <v>-0.4100000000000519</v>
      </c>
      <c r="E460" s="22">
        <f t="shared" si="20"/>
        <v>0.6370114265144111</v>
      </c>
    </row>
    <row r="461" spans="3:5" ht="12.75">
      <c r="C461" s="67">
        <f t="shared" si="21"/>
        <v>0.34457830341310447</v>
      </c>
      <c r="D461" s="69">
        <f aca="true" t="shared" si="22" ref="D461:D524">D460+0.01</f>
        <v>-0.40000000000005187</v>
      </c>
      <c r="E461" s="22">
        <f aca="true" t="shared" si="23" ref="E461:E524">NORMDIST(D461,0,1,0)-D461*(1-NORMDIST(D461,0,1,1))</f>
        <v>0.6304388189381078</v>
      </c>
    </row>
    <row r="462" spans="3:5" ht="12.75">
      <c r="C462" s="67">
        <f t="shared" si="21"/>
        <v>0.34826832252178097</v>
      </c>
      <c r="D462" s="69">
        <f t="shared" si="22"/>
        <v>-0.39000000000005186</v>
      </c>
      <c r="E462" s="22">
        <f t="shared" si="23"/>
        <v>0.623903038327964</v>
      </c>
    </row>
    <row r="463" spans="3:5" ht="12.75">
      <c r="C463" s="67">
        <f t="shared" si="21"/>
        <v>0.3519727603118372</v>
      </c>
      <c r="D463" s="69">
        <f t="shared" si="22"/>
        <v>-0.38000000000005185</v>
      </c>
      <c r="E463" s="22">
        <f t="shared" si="23"/>
        <v>0.6174042304409941</v>
      </c>
    </row>
    <row r="464" spans="3:5" ht="12.75">
      <c r="C464" s="67">
        <f t="shared" si="21"/>
        <v>0.3556913012170222</v>
      </c>
      <c r="D464" s="69">
        <f t="shared" si="22"/>
        <v>-0.37000000000005184</v>
      </c>
      <c r="E464" s="22">
        <f t="shared" si="23"/>
        <v>0.6109425378976614</v>
      </c>
    </row>
    <row r="465" spans="3:5" ht="12.75">
      <c r="C465" s="67">
        <f t="shared" si="21"/>
        <v>0.35942362564458274</v>
      </c>
      <c r="D465" s="69">
        <f t="shared" si="22"/>
        <v>-0.36000000000005183</v>
      </c>
      <c r="E465" s="22">
        <f t="shared" si="23"/>
        <v>0.6045181001411049</v>
      </c>
    </row>
    <row r="466" spans="3:5" ht="12.75">
      <c r="C466" s="67">
        <f t="shared" si="21"/>
        <v>0.36316941005654524</v>
      </c>
      <c r="D466" s="69">
        <f t="shared" si="22"/>
        <v>-0.3500000000000518</v>
      </c>
      <c r="E466" s="22">
        <f t="shared" si="23"/>
        <v>0.5981310533971732</v>
      </c>
    </row>
    <row r="467" spans="3:5" ht="12.75">
      <c r="C467" s="67">
        <f t="shared" si="21"/>
        <v>0.36692832705291023</v>
      </c>
      <c r="D467" s="69">
        <f t="shared" si="22"/>
        <v>-0.3400000000000518</v>
      </c>
      <c r="E467" s="22">
        <f t="shared" si="23"/>
        <v>0.5917815306352906</v>
      </c>
    </row>
    <row r="468" spans="3:5" ht="12.75">
      <c r="C468" s="67">
        <f t="shared" si="21"/>
        <v>0.37070004545673085</v>
      </c>
      <c r="D468" s="69">
        <f t="shared" si="22"/>
        <v>-0.3300000000000518</v>
      </c>
      <c r="E468" s="22">
        <f t="shared" si="23"/>
        <v>0.5854696615301695</v>
      </c>
    </row>
    <row r="469" spans="3:5" ht="12.75">
      <c r="C469" s="67">
        <f t="shared" si="21"/>
        <v>0.3744842304010393</v>
      </c>
      <c r="D469" s="69">
        <f t="shared" si="22"/>
        <v>-0.3200000000000518</v>
      </c>
      <c r="E469" s="22">
        <f t="shared" si="23"/>
        <v>0.5791955724243951</v>
      </c>
    </row>
    <row r="470" spans="3:5" ht="12.75">
      <c r="C470" s="67">
        <f t="shared" si="21"/>
        <v>0.37828054341758466</v>
      </c>
      <c r="D470" s="69">
        <f t="shared" si="22"/>
        <v>-0.3100000000000518</v>
      </c>
      <c r="E470" s="22">
        <f t="shared" si="23"/>
        <v>0.5729593862918998</v>
      </c>
    </row>
    <row r="471" spans="3:5" ht="12.75">
      <c r="C471" s="67">
        <f t="shared" si="21"/>
        <v>0.3820886425273502</v>
      </c>
      <c r="D471" s="69">
        <f t="shared" si="22"/>
        <v>-0.3000000000000518</v>
      </c>
      <c r="E471" s="22">
        <f t="shared" si="23"/>
        <v>0.5667612227023451</v>
      </c>
    </row>
    <row r="472" spans="3:5" ht="12.75">
      <c r="C472" s="67">
        <f t="shared" si="21"/>
        <v>0.3859081823328073</v>
      </c>
      <c r="D472" s="69">
        <f t="shared" si="22"/>
        <v>-0.29000000000005177</v>
      </c>
      <c r="E472" s="22">
        <f t="shared" si="23"/>
        <v>0.5606011977864359</v>
      </c>
    </row>
    <row r="473" spans="3:5" ht="12.75">
      <c r="C473" s="67">
        <f t="shared" si="21"/>
        <v>0.38973881411187183</v>
      </c>
      <c r="D473" s="69">
        <f t="shared" si="22"/>
        <v>-0.28000000000005176</v>
      </c>
      <c r="E473" s="22">
        <f t="shared" si="23"/>
        <v>0.5544794242021804</v>
      </c>
    </row>
    <row r="474" spans="3:5" ht="12.75">
      <c r="C474" s="67">
        <f t="shared" si="21"/>
        <v>0.39358018591352084</v>
      </c>
      <c r="D474" s="69">
        <f t="shared" si="22"/>
        <v>-0.27000000000005175</v>
      </c>
      <c r="E474" s="22">
        <f t="shared" si="23"/>
        <v>0.5483960111021181</v>
      </c>
    </row>
    <row r="475" spans="3:5" ht="12.75">
      <c r="C475" s="67">
        <f t="shared" si="21"/>
        <v>0.3974319426550299</v>
      </c>
      <c r="D475" s="69">
        <f t="shared" si="22"/>
        <v>-0.26000000000005175</v>
      </c>
      <c r="E475" s="22">
        <f t="shared" si="23"/>
        <v>0.5423510641015342</v>
      </c>
    </row>
    <row r="476" spans="3:5" ht="12.75">
      <c r="C476" s="67">
        <f t="shared" si="21"/>
        <v>0.4012937262207896</v>
      </c>
      <c r="D476" s="69">
        <f t="shared" si="22"/>
        <v>-0.25000000000005174</v>
      </c>
      <c r="E476" s="22">
        <f t="shared" si="23"/>
        <v>0.5363446852476778</v>
      </c>
    </row>
    <row r="477" spans="3:5" ht="12.75">
      <c r="C477" s="67">
        <f t="shared" si="21"/>
        <v>0.4051651755626575</v>
      </c>
      <c r="D477" s="69">
        <f t="shared" si="22"/>
        <v>-0.24000000000005173</v>
      </c>
      <c r="E477" s="22">
        <f t="shared" si="23"/>
        <v>0.5303769729900023</v>
      </c>
    </row>
    <row r="478" spans="3:5" ht="12.75">
      <c r="C478" s="67">
        <f t="shared" si="21"/>
        <v>0.4090459268018045</v>
      </c>
      <c r="D478" s="69">
        <f t="shared" si="22"/>
        <v>-0.23000000000005172</v>
      </c>
      <c r="E478" s="22">
        <f t="shared" si="23"/>
        <v>0.5244480221514467</v>
      </c>
    </row>
    <row r="479" spans="3:5" ht="12.75">
      <c r="C479" s="67">
        <f t="shared" si="21"/>
        <v>0.41293561333200746</v>
      </c>
      <c r="D479" s="69">
        <f t="shared" si="22"/>
        <v>-0.2200000000000517</v>
      </c>
      <c r="E479" s="22">
        <f t="shared" si="23"/>
        <v>0.5185579239007746</v>
      </c>
    </row>
    <row r="480" spans="3:5" ht="12.75">
      <c r="C480" s="67">
        <f t="shared" si="21"/>
        <v>0.41683386592434535</v>
      </c>
      <c r="D480" s="69">
        <f t="shared" si="22"/>
        <v>-0.2100000000000517</v>
      </c>
      <c r="E480" s="22">
        <f t="shared" si="23"/>
        <v>0.5127067657259876</v>
      </c>
    </row>
    <row r="481" spans="3:5" ht="12.75">
      <c r="C481" s="67">
        <f aca="true" t="shared" si="24" ref="C481:C544">NORMDIST(D481,0,1,1)</f>
        <v>0.42074031283325264</v>
      </c>
      <c r="D481" s="69">
        <f t="shared" si="22"/>
        <v>-0.2000000000000517</v>
      </c>
      <c r="E481" s="22">
        <f t="shared" si="23"/>
        <v>0.5068946314088312</v>
      </c>
    </row>
    <row r="482" spans="3:5" ht="12.75">
      <c r="C482" s="67">
        <f t="shared" si="24"/>
        <v>0.42465457990388034</v>
      </c>
      <c r="D482" s="69">
        <f t="shared" si="22"/>
        <v>-0.19000000000005168</v>
      </c>
      <c r="E482" s="22">
        <f t="shared" si="23"/>
        <v>0.5011216010004097</v>
      </c>
    </row>
    <row r="483" spans="3:5" ht="12.75">
      <c r="C483" s="67">
        <f t="shared" si="24"/>
        <v>0.42857629068072045</v>
      </c>
      <c r="D483" s="69">
        <f t="shared" si="22"/>
        <v>-0.18000000000005167</v>
      </c>
      <c r="E483" s="22">
        <f t="shared" si="23"/>
        <v>0.4953877507979251</v>
      </c>
    </row>
    <row r="484" spans="3:5" ht="12.75">
      <c r="C484" s="67">
        <f t="shared" si="24"/>
        <v>0.4325050665174428</v>
      </c>
      <c r="D484" s="69">
        <f t="shared" si="22"/>
        <v>-0.17000000000005167</v>
      </c>
      <c r="E484" s="22">
        <f t="shared" si="23"/>
        <v>0.48969315332255775</v>
      </c>
    </row>
    <row r="485" spans="3:5" ht="12.75">
      <c r="C485" s="67">
        <f t="shared" si="24"/>
        <v>0.43644052668789457</v>
      </c>
      <c r="D485" s="69">
        <f t="shared" si="22"/>
        <v>-0.16000000000005166</v>
      </c>
      <c r="E485" s="22">
        <f t="shared" si="23"/>
        <v>0.48403787729850356</v>
      </c>
    </row>
    <row r="486" spans="3:5" ht="12.75">
      <c r="C486" s="67">
        <f t="shared" si="24"/>
        <v>0.4403822884982138</v>
      </c>
      <c r="D486" s="69">
        <f t="shared" si="22"/>
        <v>-0.15000000000005165</v>
      </c>
      <c r="E486" s="22">
        <f t="shared" si="23"/>
        <v>0.47842198763318267</v>
      </c>
    </row>
    <row r="487" spans="3:5" ht="12.75">
      <c r="C487" s="67">
        <f t="shared" si="24"/>
        <v>0.4443299674000062</v>
      </c>
      <c r="D487" s="69">
        <f t="shared" si="22"/>
        <v>-0.14000000000005164</v>
      </c>
      <c r="E487" s="22">
        <f t="shared" si="23"/>
        <v>0.4728455453986362</v>
      </c>
    </row>
    <row r="488" spans="3:5" ht="12.75">
      <c r="C488" s="67">
        <f t="shared" si="24"/>
        <v>0.4482831771045317</v>
      </c>
      <c r="D488" s="69">
        <f t="shared" si="22"/>
        <v>-0.13000000000005163</v>
      </c>
      <c r="E488" s="22">
        <f t="shared" si="23"/>
        <v>0.46730860781412403</v>
      </c>
    </row>
    <row r="489" spans="3:5" ht="12.75">
      <c r="C489" s="67">
        <f t="shared" si="24"/>
        <v>0.45224152969785225</v>
      </c>
      <c r="D489" s="69">
        <f t="shared" si="22"/>
        <v>-0.12000000000005163</v>
      </c>
      <c r="E489" s="22">
        <f t="shared" si="23"/>
        <v>0.4618112282299396</v>
      </c>
    </row>
    <row r="490" spans="3:5" ht="12.75">
      <c r="C490" s="67">
        <f t="shared" si="24"/>
        <v>0.45620463575688575</v>
      </c>
      <c r="D490" s="69">
        <f t="shared" si="22"/>
        <v>-0.11000000000005164</v>
      </c>
      <c r="E490" s="22">
        <f t="shared" si="23"/>
        <v>0.4563534561124542</v>
      </c>
    </row>
    <row r="491" spans="3:5" ht="12.75">
      <c r="C491" s="67">
        <f t="shared" si="24"/>
        <v>0.46017210446631207</v>
      </c>
      <c r="D491" s="69">
        <f t="shared" si="22"/>
        <v>-0.10000000000005164</v>
      </c>
      <c r="E491" s="22">
        <f t="shared" si="23"/>
        <v>0.4509353370304064</v>
      </c>
    </row>
    <row r="492" spans="3:5" ht="12.75">
      <c r="C492" s="67">
        <f t="shared" si="24"/>
        <v>0.4641435437362835</v>
      </c>
      <c r="D492" s="69">
        <f t="shared" si="22"/>
        <v>-0.09000000000005165</v>
      </c>
      <c r="E492" s="22">
        <f t="shared" si="23"/>
        <v>0.4455569126424486</v>
      </c>
    </row>
    <row r="493" spans="3:5" ht="12.75">
      <c r="C493" s="67">
        <f t="shared" si="24"/>
        <v>0.46811856032087695</v>
      </c>
      <c r="D493" s="69">
        <f t="shared" si="22"/>
        <v>-0.08000000000005165</v>
      </c>
      <c r="E493" s="22">
        <f t="shared" si="23"/>
        <v>0.4402182206859645</v>
      </c>
    </row>
    <row r="494" spans="3:5" ht="12.75">
      <c r="C494" s="67">
        <f t="shared" si="24"/>
        <v>0.47209675993724254</v>
      </c>
      <c r="D494" s="69">
        <f t="shared" si="22"/>
        <v>-0.07000000000005166</v>
      </c>
      <c r="E494" s="22">
        <f t="shared" si="23"/>
        <v>0.43491929496716986</v>
      </c>
    </row>
    <row r="495" spans="3:5" ht="12.75">
      <c r="C495" s="67">
        <f t="shared" si="24"/>
        <v>0.47607774738538555</v>
      </c>
      <c r="D495" s="69">
        <f t="shared" si="22"/>
        <v>-0.06000000000005166</v>
      </c>
      <c r="E495" s="22">
        <f t="shared" si="23"/>
        <v>0.42966016535250956</v>
      </c>
    </row>
    <row r="496" spans="3:5" ht="12.75">
      <c r="C496" s="67">
        <f t="shared" si="24"/>
        <v>0.48006112666853573</v>
      </c>
      <c r="D496" s="69">
        <f t="shared" si="22"/>
        <v>-0.050000000000051656</v>
      </c>
      <c r="E496" s="22">
        <f t="shared" si="23"/>
        <v>0.424440857761363</v>
      </c>
    </row>
    <row r="497" spans="3:5" ht="12.75">
      <c r="C497" s="67">
        <f t="shared" si="24"/>
        <v>0.484046501114039</v>
      </c>
      <c r="D497" s="69">
        <f t="shared" si="22"/>
        <v>-0.040000000000051654</v>
      </c>
      <c r="E497" s="22">
        <f t="shared" si="23"/>
        <v>0.4192613941600692</v>
      </c>
    </row>
    <row r="498" spans="3:5" ht="12.75">
      <c r="C498" s="67">
        <f t="shared" si="24"/>
        <v>0.4880334734947235</v>
      </c>
      <c r="D498" s="69">
        <f t="shared" si="22"/>
        <v>-0.030000000000051652</v>
      </c>
      <c r="E498" s="22">
        <f t="shared" si="23"/>
        <v>0.41412179255728376</v>
      </c>
    </row>
    <row r="499" spans="3:5" ht="12.75">
      <c r="C499" s="67">
        <f t="shared" si="24"/>
        <v>0.4920216461506809</v>
      </c>
      <c r="D499" s="69">
        <f t="shared" si="22"/>
        <v>-0.02000000000005165</v>
      </c>
      <c r="E499" s="22">
        <f t="shared" si="23"/>
        <v>0.4090220670006783</v>
      </c>
    </row>
    <row r="500" spans="3:5" ht="12.75">
      <c r="C500" s="67">
        <f t="shared" si="24"/>
        <v>0.4960106211114095</v>
      </c>
      <c r="D500" s="69">
        <f t="shared" si="22"/>
        <v>-0.01000000000005165</v>
      </c>
      <c r="E500" s="22">
        <f t="shared" si="23"/>
        <v>0.4039622275749939</v>
      </c>
    </row>
    <row r="501" spans="3:5" ht="12.75">
      <c r="C501" s="67">
        <f t="shared" si="24"/>
        <v>0.5000000002182584</v>
      </c>
      <c r="D501" s="69">
        <f t="shared" si="22"/>
        <v>-5.1649656773733454E-14</v>
      </c>
      <c r="E501" s="22">
        <f t="shared" si="23"/>
        <v>0.39894228040145846</v>
      </c>
    </row>
    <row r="502" spans="3:5" ht="12.75">
      <c r="C502" s="67">
        <f t="shared" si="24"/>
        <v>0.5039893788885492</v>
      </c>
      <c r="D502" s="69">
        <f t="shared" si="22"/>
        <v>0.00999999999994835</v>
      </c>
      <c r="E502" s="22">
        <f t="shared" si="23"/>
        <v>0.39396222757499344</v>
      </c>
    </row>
    <row r="503" spans="3:5" ht="12.75">
      <c r="C503" s="67">
        <f t="shared" si="24"/>
        <v>0.5079783538492778</v>
      </c>
      <c r="D503" s="69">
        <f t="shared" si="22"/>
        <v>0.01999999999994835</v>
      </c>
      <c r="E503" s="22">
        <f t="shared" si="23"/>
        <v>0.38902206700067743</v>
      </c>
    </row>
    <row r="504" spans="3:5" ht="12.75">
      <c r="C504" s="67">
        <f t="shared" si="24"/>
        <v>0.5119665265052352</v>
      </c>
      <c r="D504" s="69">
        <f t="shared" si="22"/>
        <v>0.029999999999948353</v>
      </c>
      <c r="E504" s="22">
        <f t="shared" si="23"/>
        <v>0.38412179255728257</v>
      </c>
    </row>
    <row r="505" spans="3:5" ht="12.75">
      <c r="C505" s="67">
        <f t="shared" si="24"/>
        <v>0.5159534988859198</v>
      </c>
      <c r="D505" s="69">
        <f t="shared" si="22"/>
        <v>0.039999999999948355</v>
      </c>
      <c r="E505" s="22">
        <f t="shared" si="23"/>
        <v>0.3792613941600676</v>
      </c>
    </row>
    <row r="506" spans="3:5" ht="12.75">
      <c r="C506" s="67">
        <f t="shared" si="24"/>
        <v>0.519938873331423</v>
      </c>
      <c r="D506" s="69">
        <f t="shared" si="22"/>
        <v>0.04999999999994836</v>
      </c>
      <c r="E506" s="22">
        <f t="shared" si="23"/>
        <v>0.37444085776136093</v>
      </c>
    </row>
    <row r="507" spans="3:5" ht="12.75">
      <c r="C507" s="67">
        <f t="shared" si="24"/>
        <v>0.5239222526145731</v>
      </c>
      <c r="D507" s="69">
        <f t="shared" si="22"/>
        <v>0.05999999999994836</v>
      </c>
      <c r="E507" s="22">
        <f t="shared" si="23"/>
        <v>0.369660165352507</v>
      </c>
    </row>
    <row r="508" spans="3:5" ht="12.75">
      <c r="C508" s="67">
        <f t="shared" si="24"/>
        <v>0.5279032400627166</v>
      </c>
      <c r="D508" s="69">
        <f t="shared" si="22"/>
        <v>0.06999999999994835</v>
      </c>
      <c r="E508" s="22">
        <f t="shared" si="23"/>
        <v>0.36491929496716696</v>
      </c>
    </row>
    <row r="509" spans="3:5" ht="12.75">
      <c r="C509" s="67">
        <f t="shared" si="24"/>
        <v>0.5318814396790821</v>
      </c>
      <c r="D509" s="69">
        <f t="shared" si="22"/>
        <v>0.07999999999994835</v>
      </c>
      <c r="E509" s="22">
        <f t="shared" si="23"/>
        <v>0.36021822068596127</v>
      </c>
    </row>
    <row r="510" spans="3:5" ht="12.75">
      <c r="C510" s="67">
        <f t="shared" si="24"/>
        <v>0.5358564562636758</v>
      </c>
      <c r="D510" s="69">
        <f t="shared" si="22"/>
        <v>0.08999999999994834</v>
      </c>
      <c r="E510" s="22">
        <f t="shared" si="23"/>
        <v>0.35555691264244493</v>
      </c>
    </row>
    <row r="511" spans="3:5" ht="12.75">
      <c r="C511" s="67">
        <f t="shared" si="24"/>
        <v>0.5398278955336469</v>
      </c>
      <c r="D511" s="69">
        <f t="shared" si="22"/>
        <v>0.09999999999994834</v>
      </c>
      <c r="E511" s="22">
        <f t="shared" si="23"/>
        <v>0.3509353370304022</v>
      </c>
    </row>
    <row r="512" spans="3:5" ht="12.75">
      <c r="C512" s="67">
        <f t="shared" si="24"/>
        <v>0.5437953642430734</v>
      </c>
      <c r="D512" s="69">
        <f t="shared" si="22"/>
        <v>0.10999999999994833</v>
      </c>
      <c r="E512" s="22">
        <f t="shared" si="23"/>
        <v>0.3463534561124496</v>
      </c>
    </row>
    <row r="513" spans="3:5" ht="12.75">
      <c r="C513" s="67">
        <f t="shared" si="24"/>
        <v>0.5477584703021068</v>
      </c>
      <c r="D513" s="69">
        <f t="shared" si="22"/>
        <v>0.11999999999994833</v>
      </c>
      <c r="E513" s="22">
        <f t="shared" si="23"/>
        <v>0.34181122822993465</v>
      </c>
    </row>
    <row r="514" spans="3:5" ht="12.75">
      <c r="C514" s="67">
        <f t="shared" si="24"/>
        <v>0.5517168228954276</v>
      </c>
      <c r="D514" s="69">
        <f t="shared" si="22"/>
        <v>0.12999999999994832</v>
      </c>
      <c r="E514" s="22">
        <f t="shared" si="23"/>
        <v>0.33730860781411875</v>
      </c>
    </row>
    <row r="515" spans="3:5" ht="12.75">
      <c r="C515" s="67">
        <f t="shared" si="24"/>
        <v>0.5556700325999531</v>
      </c>
      <c r="D515" s="69">
        <f t="shared" si="22"/>
        <v>0.13999999999994833</v>
      </c>
      <c r="E515" s="22">
        <f t="shared" si="23"/>
        <v>0.3328455453986305</v>
      </c>
    </row>
    <row r="516" spans="3:5" ht="12.75">
      <c r="C516" s="67">
        <f t="shared" si="24"/>
        <v>0.5596177115017453</v>
      </c>
      <c r="D516" s="69">
        <f t="shared" si="22"/>
        <v>0.14999999999994834</v>
      </c>
      <c r="E516" s="22">
        <f t="shared" si="23"/>
        <v>0.3284219876331765</v>
      </c>
    </row>
    <row r="517" spans="3:5" ht="12.75">
      <c r="C517" s="67">
        <f t="shared" si="24"/>
        <v>0.5635594733120646</v>
      </c>
      <c r="D517" s="69">
        <f t="shared" si="22"/>
        <v>0.15999999999994835</v>
      </c>
      <c r="E517" s="22">
        <f t="shared" si="23"/>
        <v>0.3240378772984969</v>
      </c>
    </row>
    <row r="518" spans="3:5" ht="12.75">
      <c r="C518" s="67">
        <f t="shared" si="24"/>
        <v>0.5674949334825166</v>
      </c>
      <c r="D518" s="69">
        <f t="shared" si="22"/>
        <v>0.16999999999994836</v>
      </c>
      <c r="E518" s="22">
        <f t="shared" si="23"/>
        <v>0.3196931533225507</v>
      </c>
    </row>
    <row r="519" spans="3:5" ht="12.75">
      <c r="C519" s="67">
        <f t="shared" si="24"/>
        <v>0.5714237093192389</v>
      </c>
      <c r="D519" s="69">
        <f t="shared" si="22"/>
        <v>0.17999999999994837</v>
      </c>
      <c r="E519" s="22">
        <f t="shared" si="23"/>
        <v>0.31538775079791764</v>
      </c>
    </row>
    <row r="520" spans="3:5" ht="12.75">
      <c r="C520" s="67">
        <f t="shared" si="24"/>
        <v>0.5753454200960791</v>
      </c>
      <c r="D520" s="69">
        <f t="shared" si="22"/>
        <v>0.18999999999994838</v>
      </c>
      <c r="E520" s="22">
        <f t="shared" si="23"/>
        <v>0.31112160100040187</v>
      </c>
    </row>
    <row r="521" spans="3:5" ht="12.75">
      <c r="C521" s="67">
        <f t="shared" si="24"/>
        <v>0.5792596871667068</v>
      </c>
      <c r="D521" s="69">
        <f t="shared" si="22"/>
        <v>0.19999999999994839</v>
      </c>
      <c r="E521" s="22">
        <f t="shared" si="23"/>
        <v>0.306894631408823</v>
      </c>
    </row>
    <row r="522" spans="3:5" ht="12.75">
      <c r="C522" s="67">
        <f t="shared" si="24"/>
        <v>0.583166134075614</v>
      </c>
      <c r="D522" s="69">
        <f t="shared" si="22"/>
        <v>0.2099999999999484</v>
      </c>
      <c r="E522" s="22">
        <f t="shared" si="23"/>
        <v>0.3027067657259789</v>
      </c>
    </row>
    <row r="523" spans="3:5" ht="12.75">
      <c r="C523" s="67">
        <f t="shared" si="24"/>
        <v>0.5870643866679522</v>
      </c>
      <c r="D523" s="69">
        <f t="shared" si="22"/>
        <v>0.2199999999999484</v>
      </c>
      <c r="E523" s="22">
        <f t="shared" si="23"/>
        <v>0.29855792390076563</v>
      </c>
    </row>
    <row r="524" spans="3:5" ht="12.75">
      <c r="C524" s="67">
        <f t="shared" si="24"/>
        <v>0.5909540731981554</v>
      </c>
      <c r="D524" s="69">
        <f t="shared" si="22"/>
        <v>0.2299999999999484</v>
      </c>
      <c r="E524" s="22">
        <f t="shared" si="23"/>
        <v>0.29444802215143734</v>
      </c>
    </row>
    <row r="525" spans="3:5" ht="12.75">
      <c r="C525" s="67">
        <f t="shared" si="24"/>
        <v>0.5948348244373025</v>
      </c>
      <c r="D525" s="69">
        <f aca="true" t="shared" si="25" ref="D525:D588">D524+0.01</f>
        <v>0.23999999999994842</v>
      </c>
      <c r="E525" s="22">
        <f aca="true" t="shared" si="26" ref="E525:E588">NORMDIST(D525,0,1,0)-D525*(1-NORMDIST(D525,0,1,1))</f>
        <v>0.2903769729899924</v>
      </c>
    </row>
    <row r="526" spans="3:5" ht="12.75">
      <c r="C526" s="67">
        <f t="shared" si="24"/>
        <v>0.5987062737791706</v>
      </c>
      <c r="D526" s="69">
        <f t="shared" si="25"/>
        <v>0.24999999999994843</v>
      </c>
      <c r="E526" s="22">
        <f t="shared" si="26"/>
        <v>0.28634468524766754</v>
      </c>
    </row>
    <row r="527" spans="3:5" ht="12.75">
      <c r="C527" s="67">
        <f t="shared" si="24"/>
        <v>0.6025680573449305</v>
      </c>
      <c r="D527" s="69">
        <f t="shared" si="25"/>
        <v>0.25999999999994844</v>
      </c>
      <c r="E527" s="22">
        <f t="shared" si="26"/>
        <v>0.28235106410152355</v>
      </c>
    </row>
    <row r="528" spans="3:5" ht="12.75">
      <c r="C528" s="67">
        <f t="shared" si="24"/>
        <v>0.6064198140864396</v>
      </c>
      <c r="D528" s="69">
        <f t="shared" si="25"/>
        <v>0.26999999999994845</v>
      </c>
      <c r="E528" s="22">
        <f t="shared" si="26"/>
        <v>0.27839601110210704</v>
      </c>
    </row>
    <row r="529" spans="3:5" ht="12.75">
      <c r="C529" s="67">
        <f t="shared" si="24"/>
        <v>0.6102611858880882</v>
      </c>
      <c r="D529" s="69">
        <f t="shared" si="25"/>
        <v>0.27999999999994846</v>
      </c>
      <c r="E529" s="22">
        <f t="shared" si="26"/>
        <v>0.2744794242021688</v>
      </c>
    </row>
    <row r="530" spans="3:5" ht="12.75">
      <c r="C530" s="67">
        <f t="shared" si="24"/>
        <v>0.614091817667153</v>
      </c>
      <c r="D530" s="69">
        <f t="shared" si="25"/>
        <v>0.28999999999994847</v>
      </c>
      <c r="E530" s="22">
        <f t="shared" si="26"/>
        <v>0.270601197786424</v>
      </c>
    </row>
    <row r="531" spans="3:5" ht="12.75">
      <c r="C531" s="67">
        <f t="shared" si="24"/>
        <v>0.6179113574726103</v>
      </c>
      <c r="D531" s="69">
        <f t="shared" si="25"/>
        <v>0.2999999999999485</v>
      </c>
      <c r="E531" s="22">
        <f t="shared" si="26"/>
        <v>0.2667612227023327</v>
      </c>
    </row>
    <row r="532" spans="3:5" ht="12.75">
      <c r="C532" s="67">
        <f t="shared" si="24"/>
        <v>0.621719456582376</v>
      </c>
      <c r="D532" s="69">
        <f t="shared" si="25"/>
        <v>0.3099999999999485</v>
      </c>
      <c r="E532" s="22">
        <f t="shared" si="26"/>
        <v>0.262959386291887</v>
      </c>
    </row>
    <row r="533" spans="3:5" ht="12.75">
      <c r="C533" s="67">
        <f t="shared" si="24"/>
        <v>0.6255157695989215</v>
      </c>
      <c r="D533" s="69">
        <f t="shared" si="25"/>
        <v>0.3199999999999485</v>
      </c>
      <c r="E533" s="22">
        <f t="shared" si="26"/>
        <v>0.25919557242438207</v>
      </c>
    </row>
    <row r="534" spans="3:5" ht="12.75">
      <c r="C534" s="67">
        <f t="shared" si="24"/>
        <v>0.6292999545432301</v>
      </c>
      <c r="D534" s="69">
        <f t="shared" si="25"/>
        <v>0.3299999999999485</v>
      </c>
      <c r="E534" s="22">
        <f t="shared" si="26"/>
        <v>0.255469661530156</v>
      </c>
    </row>
    <row r="535" spans="3:5" ht="12.75">
      <c r="C535" s="67">
        <f t="shared" si="24"/>
        <v>0.6330716729470509</v>
      </c>
      <c r="D535" s="69">
        <f t="shared" si="25"/>
        <v>0.3399999999999485</v>
      </c>
      <c r="E535" s="22">
        <f t="shared" si="26"/>
        <v>0.25178153063527664</v>
      </c>
    </row>
    <row r="536" spans="3:5" ht="12.75">
      <c r="C536" s="67">
        <f t="shared" si="24"/>
        <v>0.6368305899434161</v>
      </c>
      <c r="D536" s="69">
        <f t="shared" si="25"/>
        <v>0.3499999999999485</v>
      </c>
      <c r="E536" s="22">
        <f t="shared" si="26"/>
        <v>0.2481310533971589</v>
      </c>
    </row>
    <row r="537" spans="3:5" ht="12.75">
      <c r="C537" s="67">
        <f t="shared" si="24"/>
        <v>0.6405763743553785</v>
      </c>
      <c r="D537" s="69">
        <f t="shared" si="25"/>
        <v>0.35999999999994853</v>
      </c>
      <c r="E537" s="22">
        <f t="shared" si="26"/>
        <v>0.24451810014109002</v>
      </c>
    </row>
    <row r="538" spans="3:5" ht="12.75">
      <c r="C538" s="67">
        <f t="shared" si="24"/>
        <v>0.6443086987829394</v>
      </c>
      <c r="D538" s="69">
        <f t="shared" si="25"/>
        <v>0.36999999999994854</v>
      </c>
      <c r="E538" s="22">
        <f t="shared" si="26"/>
        <v>0.24094253789764636</v>
      </c>
    </row>
    <row r="539" spans="3:5" ht="12.75">
      <c r="C539" s="67">
        <f t="shared" si="24"/>
        <v>0.6480272396881244</v>
      </c>
      <c r="D539" s="69">
        <f t="shared" si="25"/>
        <v>0.37999999999994855</v>
      </c>
      <c r="E539" s="22">
        <f t="shared" si="26"/>
        <v>0.2374042304409786</v>
      </c>
    </row>
    <row r="540" spans="3:5" ht="12.75">
      <c r="C540" s="67">
        <f t="shared" si="24"/>
        <v>0.6517316774781807</v>
      </c>
      <c r="D540" s="69">
        <f t="shared" si="25"/>
        <v>0.38999999999994855</v>
      </c>
      <c r="E540" s="22">
        <f t="shared" si="26"/>
        <v>0.23390303832794815</v>
      </c>
    </row>
    <row r="541" spans="3:5" ht="12.75">
      <c r="C541" s="67">
        <f t="shared" si="24"/>
        <v>0.6554216965868576</v>
      </c>
      <c r="D541" s="69">
        <f t="shared" si="25"/>
        <v>0.39999999999994856</v>
      </c>
      <c r="E541" s="22">
        <f t="shared" si="26"/>
        <v>0.23043881893809157</v>
      </c>
    </row>
    <row r="542" spans="3:5" ht="12.75">
      <c r="C542" s="67">
        <f t="shared" si="24"/>
        <v>0.6590969855537391</v>
      </c>
      <c r="D542" s="69">
        <f t="shared" si="25"/>
        <v>0.4099999999999486</v>
      </c>
      <c r="E542" s="22">
        <f t="shared" si="26"/>
        <v>0.22701142651439438</v>
      </c>
    </row>
    <row r="543" spans="3:5" ht="12.75">
      <c r="C543" s="67">
        <f t="shared" si="24"/>
        <v>0.6627572371016028</v>
      </c>
      <c r="D543" s="69">
        <f t="shared" si="25"/>
        <v>0.4199999999999486</v>
      </c>
      <c r="E543" s="22">
        <f t="shared" si="26"/>
        <v>0.22362071220485225</v>
      </c>
    </row>
    <row r="544" spans="3:5" ht="12.75">
      <c r="C544" s="67">
        <f t="shared" si="24"/>
        <v>0.666402148211769</v>
      </c>
      <c r="D544" s="69">
        <f t="shared" si="25"/>
        <v>0.4299999999999486</v>
      </c>
      <c r="E544" s="22">
        <f t="shared" si="26"/>
        <v>0.2202665241047993</v>
      </c>
    </row>
    <row r="545" spans="3:5" ht="12.75">
      <c r="C545" s="67">
        <f aca="true" t="shared" si="27" ref="C545:C608">NORMDIST(D545,0,1,1)</f>
        <v>0.6700314201974176</v>
      </c>
      <c r="D545" s="69">
        <f t="shared" si="25"/>
        <v>0.4399999999999486</v>
      </c>
      <c r="E545" s="22">
        <f t="shared" si="26"/>
        <v>0.21694870729998106</v>
      </c>
    </row>
    <row r="546" spans="3:5" ht="12.75">
      <c r="C546" s="67">
        <f t="shared" si="27"/>
        <v>0.6736447587748431</v>
      </c>
      <c r="D546" s="69">
        <f t="shared" si="25"/>
        <v>0.4499999999999486</v>
      </c>
      <c r="E546" s="22">
        <f t="shared" si="26"/>
        <v>0.21366710391035237</v>
      </c>
    </row>
    <row r="547" spans="3:5" ht="12.75">
      <c r="C547" s="67">
        <f t="shared" si="27"/>
        <v>0.6772418741326256</v>
      </c>
      <c r="D547" s="69">
        <f t="shared" si="25"/>
        <v>0.4599999999999486</v>
      </c>
      <c r="E547" s="22">
        <f t="shared" si="26"/>
        <v>0.2104215531345774</v>
      </c>
    </row>
    <row r="548" spans="3:5" ht="12.75">
      <c r="C548" s="67">
        <f t="shared" si="27"/>
        <v>0.6808224809986871</v>
      </c>
      <c r="D548" s="69">
        <f t="shared" si="25"/>
        <v>0.4699999999999486</v>
      </c>
      <c r="E548" s="22">
        <f t="shared" si="26"/>
        <v>0.2072118912952087</v>
      </c>
    </row>
    <row r="549" spans="3:5" ht="12.75">
      <c r="C549" s="67">
        <f t="shared" si="27"/>
        <v>0.6843862987052205</v>
      </c>
      <c r="D549" s="69">
        <f t="shared" si="25"/>
        <v>0.47999999999994863</v>
      </c>
      <c r="E549" s="22">
        <f t="shared" si="26"/>
        <v>0.20403795188452786</v>
      </c>
    </row>
    <row r="550" spans="3:5" ht="12.75">
      <c r="C550" s="67">
        <f t="shared" si="27"/>
        <v>0.6879330512514586</v>
      </c>
      <c r="D550" s="69">
        <f t="shared" si="25"/>
        <v>0.48999999999994864</v>
      </c>
      <c r="E550" s="22">
        <f t="shared" si="26"/>
        <v>0.20089956561101935</v>
      </c>
    </row>
    <row r="551" spans="3:5" ht="12.75">
      <c r="C551" s="67">
        <f t="shared" si="27"/>
        <v>0.6914624673642727</v>
      </c>
      <c r="D551" s="69">
        <f t="shared" si="25"/>
        <v>0.49999999999994865</v>
      </c>
      <c r="E551" s="22">
        <f t="shared" si="26"/>
        <v>0.19779656044646074</v>
      </c>
    </row>
    <row r="552" spans="3:5" ht="12.75">
      <c r="C552" s="67">
        <f t="shared" si="27"/>
        <v>0.6949742805565756</v>
      </c>
      <c r="D552" s="69">
        <f t="shared" si="25"/>
        <v>0.5099999999999486</v>
      </c>
      <c r="E552" s="22">
        <f t="shared" si="26"/>
        <v>0.19472876167360417</v>
      </c>
    </row>
    <row r="553" spans="3:5" ht="12.75">
      <c r="C553" s="67">
        <f t="shared" si="27"/>
        <v>0.6984682291835147</v>
      </c>
      <c r="D553" s="69">
        <f t="shared" si="25"/>
        <v>0.5199999999999486</v>
      </c>
      <c r="E553" s="22">
        <f t="shared" si="26"/>
        <v>0.19169599193442693</v>
      </c>
    </row>
    <row r="554" spans="3:5" ht="12.75">
      <c r="C554" s="67">
        <f t="shared" si="27"/>
        <v>0.7019440564964382</v>
      </c>
      <c r="D554" s="69">
        <f t="shared" si="25"/>
        <v>0.5299999999999486</v>
      </c>
      <c r="E554" s="22">
        <f t="shared" si="26"/>
        <v>0.1886980712789286</v>
      </c>
    </row>
    <row r="555" spans="3:5" ht="12.75">
      <c r="C555" s="67">
        <f t="shared" si="27"/>
        <v>0.7054015106946203</v>
      </c>
      <c r="D555" s="69">
        <f t="shared" si="25"/>
        <v>0.5399999999999486</v>
      </c>
      <c r="E555" s="22">
        <f t="shared" si="26"/>
        <v>0.18573481721445298</v>
      </c>
    </row>
    <row r="556" spans="3:5" ht="12.75">
      <c r="C556" s="67">
        <f t="shared" si="27"/>
        <v>0.7088403449747311</v>
      </c>
      <c r="D556" s="69">
        <f t="shared" si="25"/>
        <v>0.5499999999999486</v>
      </c>
      <c r="E556" s="22">
        <f t="shared" si="26"/>
        <v>0.18280604475551065</v>
      </c>
    </row>
    <row r="557" spans="3:5" ht="12.75">
      <c r="C557" s="67">
        <f t="shared" si="27"/>
        <v>0.7122603175780402</v>
      </c>
      <c r="D557" s="69">
        <f t="shared" si="25"/>
        <v>0.5599999999999486</v>
      </c>
      <c r="E557" s="22">
        <f t="shared" si="26"/>
        <v>0.17991156647407958</v>
      </c>
    </row>
    <row r="558" spans="3:5" ht="12.75">
      <c r="C558" s="67">
        <f t="shared" si="27"/>
        <v>0.715661191835343</v>
      </c>
      <c r="D558" s="69">
        <f t="shared" si="25"/>
        <v>0.5699999999999487</v>
      </c>
      <c r="E558" s="22">
        <f t="shared" si="26"/>
        <v>0.1770511925503622</v>
      </c>
    </row>
    <row r="559" spans="3:5" ht="12.75">
      <c r="C559" s="67">
        <f t="shared" si="27"/>
        <v>0.7190427362096008</v>
      </c>
      <c r="D559" s="69">
        <f t="shared" si="25"/>
        <v>0.5799999999999487</v>
      </c>
      <c r="E559" s="22">
        <f t="shared" si="26"/>
        <v>0.1742247308239734</v>
      </c>
    </row>
    <row r="560" spans="3:5" ht="12.75">
      <c r="C560" s="67">
        <f t="shared" si="27"/>
        <v>0.7224047243362866</v>
      </c>
      <c r="D560" s="69">
        <f t="shared" si="25"/>
        <v>0.5899999999999487</v>
      </c>
      <c r="E560" s="22">
        <f t="shared" si="26"/>
        <v>0.1714319868455395</v>
      </c>
    </row>
    <row r="561" spans="3:5" ht="12.75">
      <c r="C561" s="67">
        <f t="shared" si="27"/>
        <v>0.7257469350614305</v>
      </c>
      <c r="D561" s="69">
        <f t="shared" si="25"/>
        <v>0.5999999999999487</v>
      </c>
      <c r="E561" s="22">
        <f t="shared" si="26"/>
        <v>0.16867276392868227</v>
      </c>
    </row>
    <row r="562" spans="3:5" ht="12.75">
      <c r="C562" s="67">
        <f t="shared" si="27"/>
        <v>0.7290691524773594</v>
      </c>
      <c r="D562" s="69">
        <f t="shared" si="25"/>
        <v>0.6099999999999487</v>
      </c>
      <c r="E562" s="22">
        <f t="shared" si="26"/>
        <v>0.1659468632023664</v>
      </c>
    </row>
    <row r="563" spans="3:5" ht="12.75">
      <c r="C563" s="67">
        <f t="shared" si="27"/>
        <v>0.7323711659561271</v>
      </c>
      <c r="D563" s="69">
        <f t="shared" si="25"/>
        <v>0.6199999999999487</v>
      </c>
      <c r="E563" s="22">
        <f t="shared" si="26"/>
        <v>0.16325408366358773</v>
      </c>
    </row>
    <row r="564" spans="3:5" ht="12.75">
      <c r="C564" s="67">
        <f t="shared" si="27"/>
        <v>0.7356527701806334</v>
      </c>
      <c r="D564" s="69">
        <f t="shared" si="25"/>
        <v>0.6299999999999487</v>
      </c>
      <c r="E564" s="22">
        <f t="shared" si="26"/>
        <v>0.1605942222303776</v>
      </c>
    </row>
    <row r="565" spans="3:5" ht="12.75">
      <c r="C565" s="67">
        <f t="shared" si="27"/>
        <v>0.7389137651734307</v>
      </c>
      <c r="D565" s="69">
        <f t="shared" si="25"/>
        <v>0.6399999999999487</v>
      </c>
      <c r="E565" s="22">
        <f t="shared" si="26"/>
        <v>0.15796707379510178</v>
      </c>
    </row>
    <row r="566" spans="3:5" ht="12.75">
      <c r="C566" s="67">
        <f t="shared" si="27"/>
        <v>0.7421539563232175</v>
      </c>
      <c r="D566" s="69">
        <f t="shared" si="25"/>
        <v>0.6499999999999487</v>
      </c>
      <c r="E566" s="22">
        <f t="shared" si="26"/>
        <v>0.1553724312780296</v>
      </c>
    </row>
    <row r="567" spans="3:5" ht="12.75">
      <c r="C567" s="67">
        <f t="shared" si="27"/>
        <v>0.7453731544090221</v>
      </c>
      <c r="D567" s="69">
        <f t="shared" si="25"/>
        <v>0.6599999999999487</v>
      </c>
      <c r="E567" s="22">
        <f t="shared" si="26"/>
        <v>0.15281008568115095</v>
      </c>
    </row>
    <row r="568" spans="3:5" ht="12.75">
      <c r="C568" s="67">
        <f t="shared" si="27"/>
        <v>0.7485711756220801</v>
      </c>
      <c r="D568" s="69">
        <f t="shared" si="25"/>
        <v>0.6699999999999487</v>
      </c>
      <c r="E568" s="22">
        <f t="shared" si="26"/>
        <v>0.15027982614221902</v>
      </c>
    </row>
    <row r="569" spans="3:5" ht="12.75">
      <c r="C569" s="67">
        <f t="shared" si="27"/>
        <v>0.7517478415854073</v>
      </c>
      <c r="D569" s="69">
        <f t="shared" si="25"/>
        <v>0.6799999999999488</v>
      </c>
      <c r="E569" s="22">
        <f t="shared" si="26"/>
        <v>0.1477814399889935</v>
      </c>
    </row>
    <row r="570" spans="3:5" ht="12.75">
      <c r="C570" s="67">
        <f t="shared" si="27"/>
        <v>0.7549029793710765</v>
      </c>
      <c r="D570" s="69">
        <f t="shared" si="25"/>
        <v>0.6899999999999488</v>
      </c>
      <c r="E570" s="22">
        <f t="shared" si="26"/>
        <v>0.1453147127936637</v>
      </c>
    </row>
    <row r="571" spans="3:5" ht="12.75">
      <c r="C571" s="67">
        <f t="shared" si="27"/>
        <v>0.7580364215152036</v>
      </c>
      <c r="D571" s="69">
        <f t="shared" si="25"/>
        <v>0.6999999999999488</v>
      </c>
      <c r="E571" s="22">
        <f t="shared" si="26"/>
        <v>0.14287942842742732</v>
      </c>
    </row>
    <row r="572" spans="3:5" ht="12.75">
      <c r="C572" s="67">
        <f t="shared" si="27"/>
        <v>0.7611480060306535</v>
      </c>
      <c r="D572" s="69">
        <f t="shared" si="25"/>
        <v>0.7099999999999488</v>
      </c>
      <c r="E572" s="22">
        <f t="shared" si="26"/>
        <v>0.14047536911520353</v>
      </c>
    </row>
    <row r="573" spans="3:5" ht="12.75">
      <c r="C573" s="67">
        <f t="shared" si="27"/>
        <v>0.7642375764174719</v>
      </c>
      <c r="D573" s="69">
        <f t="shared" si="25"/>
        <v>0.7199999999999488</v>
      </c>
      <c r="E573" s="22">
        <f t="shared" si="26"/>
        <v>0.13810231549045612</v>
      </c>
    </row>
    <row r="574" spans="3:5" ht="12.75">
      <c r="C574" s="67">
        <f t="shared" si="27"/>
        <v>0.767304981671058</v>
      </c>
      <c r="D574" s="69">
        <f t="shared" si="25"/>
        <v>0.7299999999999488</v>
      </c>
      <c r="E574" s="22">
        <f t="shared" si="26"/>
        <v>0.13576004665010555</v>
      </c>
    </row>
    <row r="575" spans="3:5" ht="12.75">
      <c r="C575" s="67">
        <f t="shared" si="27"/>
        <v>0.7703500762880859</v>
      </c>
      <c r="D575" s="69">
        <f t="shared" si="25"/>
        <v>0.7399999999999488</v>
      </c>
      <c r="E575" s="22">
        <f t="shared" si="26"/>
        <v>0.13344834020950694</v>
      </c>
    </row>
    <row r="576" spans="3:5" ht="12.75">
      <c r="C576" s="67">
        <f t="shared" si="27"/>
        <v>0.7733727202701929</v>
      </c>
      <c r="D576" s="69">
        <f t="shared" si="25"/>
        <v>0.7499999999999488</v>
      </c>
      <c r="E576" s="22">
        <f t="shared" si="26"/>
        <v>0.13116697235747218</v>
      </c>
    </row>
    <row r="577" spans="3:5" ht="12.75">
      <c r="C577" s="67">
        <f t="shared" si="27"/>
        <v>0.7763727791254448</v>
      </c>
      <c r="D577" s="69">
        <f t="shared" si="25"/>
        <v>0.7599999999999488</v>
      </c>
      <c r="E577" s="22">
        <f t="shared" si="26"/>
        <v>0.12891571791131384</v>
      </c>
    </row>
    <row r="578" spans="3:5" ht="12.75">
      <c r="C578" s="67">
        <f t="shared" si="27"/>
        <v>0.779350123867597</v>
      </c>
      <c r="D578" s="69">
        <f t="shared" si="25"/>
        <v>0.7699999999999488</v>
      </c>
      <c r="E578" s="22">
        <f t="shared" si="26"/>
        <v>0.1266943503718884</v>
      </c>
    </row>
    <row r="579" spans="3:5" ht="12.75">
      <c r="C579" s="67">
        <f t="shared" si="27"/>
        <v>0.7823046310131673</v>
      </c>
      <c r="D579" s="69">
        <f t="shared" si="25"/>
        <v>0.7799999999999488</v>
      </c>
      <c r="E579" s="22">
        <f t="shared" si="26"/>
        <v>0.12450264197861843</v>
      </c>
    </row>
    <row r="580" spans="3:5" ht="12.75">
      <c r="C580" s="67">
        <f t="shared" si="27"/>
        <v>0.7852361825763384</v>
      </c>
      <c r="D580" s="69">
        <f t="shared" si="25"/>
        <v>0.7899999999999489</v>
      </c>
      <c r="E580" s="22">
        <f t="shared" si="26"/>
        <v>0.12234036376447152</v>
      </c>
    </row>
    <row r="581" spans="3:5" ht="12.75">
      <c r="C581" s="67">
        <f t="shared" si="27"/>
        <v>0.7881446660617092</v>
      </c>
      <c r="D581" s="69">
        <f t="shared" si="25"/>
        <v>0.7999999999999489</v>
      </c>
      <c r="E581" s="22">
        <f t="shared" si="26"/>
        <v>0.12020728561087274</v>
      </c>
    </row>
    <row r="582" spans="3:5" ht="12.75">
      <c r="C582" s="67">
        <f t="shared" si="27"/>
        <v>0.7910299744549177</v>
      </c>
      <c r="D582" s="69">
        <f t="shared" si="25"/>
        <v>0.8099999999999489</v>
      </c>
      <c r="E582" s="22">
        <f t="shared" si="26"/>
        <v>0.11810317630253422</v>
      </c>
    </row>
    <row r="583" spans="3:5" ht="12.75">
      <c r="C583" s="67">
        <f t="shared" si="27"/>
        <v>0.7938920062111516</v>
      </c>
      <c r="D583" s="69">
        <f t="shared" si="25"/>
        <v>0.8199999999999489</v>
      </c>
      <c r="E583" s="22">
        <f t="shared" si="26"/>
        <v>0.11602780358217396</v>
      </c>
    </row>
    <row r="584" spans="3:5" ht="12.75">
      <c r="C584" s="67">
        <f t="shared" si="27"/>
        <v>0.7967306652415765</v>
      </c>
      <c r="D584" s="69">
        <f t="shared" si="25"/>
        <v>0.8299999999999489</v>
      </c>
      <c r="E584" s="22">
        <f t="shared" si="26"/>
        <v>0.1139809342051111</v>
      </c>
    </row>
    <row r="585" spans="3:5" ht="12.75">
      <c r="C585" s="67">
        <f t="shared" si="27"/>
        <v>0.7995458608976982</v>
      </c>
      <c r="D585" s="69">
        <f t="shared" si="25"/>
        <v>0.8399999999999489</v>
      </c>
      <c r="E585" s="22">
        <f t="shared" si="26"/>
        <v>0.11196233399370928</v>
      </c>
    </row>
    <row r="586" spans="3:5" ht="12.75">
      <c r="C586" s="67">
        <f t="shared" si="27"/>
        <v>0.8023375079536894</v>
      </c>
      <c r="D586" s="69">
        <f t="shared" si="25"/>
        <v>0.8499999999999489</v>
      </c>
      <c r="E586" s="22">
        <f t="shared" si="26"/>
        <v>0.10997176789165455</v>
      </c>
    </row>
    <row r="587" spans="3:5" ht="12.75">
      <c r="C587" s="67">
        <f t="shared" si="27"/>
        <v>0.8051055265867026</v>
      </c>
      <c r="D587" s="69">
        <f t="shared" si="25"/>
        <v>0.8599999999999489</v>
      </c>
      <c r="E587" s="22">
        <f t="shared" si="26"/>
        <v>0.108009000018043</v>
      </c>
    </row>
    <row r="588" spans="3:5" ht="12.75">
      <c r="C588" s="67">
        <f t="shared" si="27"/>
        <v>0.8078498423551976</v>
      </c>
      <c r="D588" s="69">
        <f t="shared" si="25"/>
        <v>0.8699999999999489</v>
      </c>
      <c r="E588" s="22">
        <f t="shared" si="26"/>
        <v>0.10607379372126013</v>
      </c>
    </row>
    <row r="589" spans="3:5" ht="12.75">
      <c r="C589" s="67">
        <f t="shared" si="27"/>
        <v>0.810570386175312</v>
      </c>
      <c r="D589" s="69">
        <f aca="true" t="shared" si="28" ref="D589:D652">D588+0.01</f>
        <v>0.8799999999999489</v>
      </c>
      <c r="E589" s="22">
        <f aca="true" t="shared" si="29" ref="E589:E652">NORMDIST(D589,0,1,0)-D589*(1-NORMDIST(D589,0,1,1))</f>
        <v>0.10416591163263433</v>
      </c>
    </row>
    <row r="590" spans="3:5" ht="12.75">
      <c r="C590" s="67">
        <f t="shared" si="27"/>
        <v>0.8132670942953001</v>
      </c>
      <c r="D590" s="69">
        <f t="shared" si="28"/>
        <v>0.8899999999999489</v>
      </c>
      <c r="E590" s="22">
        <f t="shared" si="29"/>
        <v>0.10228511571984111</v>
      </c>
    </row>
    <row r="591" spans="3:5" ht="12.75">
      <c r="C591" s="67">
        <f t="shared" si="27"/>
        <v>0.8159399082680737</v>
      </c>
      <c r="D591" s="69">
        <f t="shared" si="28"/>
        <v>0.899999999999949</v>
      </c>
      <c r="E591" s="22">
        <f t="shared" si="29"/>
        <v>0.10043116734004279</v>
      </c>
    </row>
    <row r="592" spans="3:5" ht="12.75">
      <c r="C592" s="67">
        <f t="shared" si="27"/>
        <v>0.8185887749218719</v>
      </c>
      <c r="D592" s="69">
        <f t="shared" si="28"/>
        <v>0.909999999999949</v>
      </c>
      <c r="E592" s="22">
        <f t="shared" si="29"/>
        <v>0.09860382729274306</v>
      </c>
    </row>
    <row r="593" spans="3:5" ht="12.75">
      <c r="C593" s="67">
        <f t="shared" si="27"/>
        <v>0.8212136463290919</v>
      </c>
      <c r="D593" s="69">
        <f t="shared" si="28"/>
        <v>0.919999999999949</v>
      </c>
      <c r="E593" s="22">
        <f t="shared" si="29"/>
        <v>0.09680285587233903</v>
      </c>
    </row>
    <row r="594" spans="3:5" ht="12.75">
      <c r="C594" s="67">
        <f t="shared" si="27"/>
        <v>0.8238144797733142</v>
      </c>
      <c r="D594" s="69">
        <f t="shared" si="28"/>
        <v>0.929999999999949</v>
      </c>
      <c r="E594" s="22">
        <f t="shared" si="29"/>
        <v>0.09502801292035234</v>
      </c>
    </row>
    <row r="595" spans="3:5" ht="12.75">
      <c r="C595" s="67">
        <f t="shared" si="27"/>
        <v>0.8263912377145526</v>
      </c>
      <c r="D595" s="69">
        <f t="shared" si="28"/>
        <v>0.939999999999949</v>
      </c>
      <c r="E595" s="22">
        <f t="shared" si="29"/>
        <v>0.09327905787732088</v>
      </c>
    </row>
    <row r="596" spans="3:5" ht="12.75">
      <c r="C596" s="67">
        <f t="shared" si="27"/>
        <v>0.8289438877527635</v>
      </c>
      <c r="D596" s="69">
        <f t="shared" si="28"/>
        <v>0.949999999999949</v>
      </c>
      <c r="E596" s="22">
        <f t="shared" si="29"/>
        <v>0.09155574983433534</v>
      </c>
    </row>
    <row r="597" spans="3:5" ht="12.75">
      <c r="C597" s="67">
        <f t="shared" si="27"/>
        <v>0.83147240258965</v>
      </c>
      <c r="D597" s="69">
        <f t="shared" si="28"/>
        <v>0.959999999999949</v>
      </c>
      <c r="E597" s="22">
        <f t="shared" si="29"/>
        <v>0.08985784758420204</v>
      </c>
    </row>
    <row r="598" spans="3:5" ht="12.75">
      <c r="C598" s="67">
        <f t="shared" si="27"/>
        <v>0.833976759988793</v>
      </c>
      <c r="D598" s="69">
        <f t="shared" si="28"/>
        <v>0.969999999999949</v>
      </c>
      <c r="E598" s="22">
        <f t="shared" si="29"/>
        <v>0.08818510967221582</v>
      </c>
    </row>
    <row r="599" spans="3:5" ht="12.75">
      <c r="C599" s="67">
        <f t="shared" si="27"/>
        <v>0.8364569427341474</v>
      </c>
      <c r="D599" s="69">
        <f t="shared" si="28"/>
        <v>0.979999999999949</v>
      </c>
      <c r="E599" s="22">
        <f t="shared" si="29"/>
        <v>0.08653729444652777</v>
      </c>
    </row>
    <row r="600" spans="3:5" ht="12.75">
      <c r="C600" s="67">
        <f t="shared" si="27"/>
        <v>0.8389129385869377</v>
      </c>
      <c r="D600" s="69">
        <f t="shared" si="28"/>
        <v>0.989999999999949</v>
      </c>
      <c r="E600" s="22">
        <f t="shared" si="29"/>
        <v>0.08491416010808844</v>
      </c>
    </row>
    <row r="601" spans="3:5" ht="12.75">
      <c r="C601" s="67">
        <f t="shared" si="27"/>
        <v>0.8413447402409919</v>
      </c>
      <c r="D601" s="69">
        <f t="shared" si="28"/>
        <v>0.999999999999949</v>
      </c>
      <c r="E601" s="22">
        <f t="shared" si="29"/>
        <v>0.08331546476015564</v>
      </c>
    </row>
    <row r="602" spans="3:5" ht="12.75">
      <c r="C602" s="67">
        <f t="shared" si="27"/>
        <v>0.8437523452765476</v>
      </c>
      <c r="D602" s="69">
        <f t="shared" si="28"/>
        <v>1.009999999999949</v>
      </c>
      <c r="E602" s="22">
        <f t="shared" si="29"/>
        <v>0.08174096645734677</v>
      </c>
    </row>
    <row r="603" spans="3:5" ht="12.75">
      <c r="C603" s="67">
        <f t="shared" si="27"/>
        <v>0.8461357561125734</v>
      </c>
      <c r="D603" s="69">
        <f t="shared" si="28"/>
        <v>1.019999999999949</v>
      </c>
      <c r="E603" s="22">
        <f t="shared" si="29"/>
        <v>0.08019042325422462</v>
      </c>
    </row>
    <row r="604" spans="3:5" ht="12.75">
      <c r="C604" s="67">
        <f t="shared" si="27"/>
        <v>0.8484949799576376</v>
      </c>
      <c r="D604" s="69">
        <f t="shared" si="28"/>
        <v>1.029999999999949</v>
      </c>
      <c r="E604" s="22">
        <f t="shared" si="29"/>
        <v>0.07866359325339853</v>
      </c>
    </row>
    <row r="605" spans="3:5" ht="12.75">
      <c r="C605" s="67">
        <f t="shared" si="27"/>
        <v>0.8508300287593695</v>
      </c>
      <c r="D605" s="69">
        <f t="shared" si="28"/>
        <v>1.039999999999949</v>
      </c>
      <c r="E605" s="22">
        <f t="shared" si="29"/>
        <v>0.07716023465313046</v>
      </c>
    </row>
    <row r="606" spans="3:5" ht="12.75">
      <c r="C606" s="67">
        <f t="shared" si="27"/>
        <v>0.8531409191525483</v>
      </c>
      <c r="D606" s="69">
        <f t="shared" si="28"/>
        <v>1.049999999999949</v>
      </c>
      <c r="E606" s="22">
        <f t="shared" si="29"/>
        <v>0.07568010579442855</v>
      </c>
    </row>
    <row r="607" spans="3:5" ht="12.75">
      <c r="C607" s="67">
        <f t="shared" si="27"/>
        <v>0.8554276724058602</v>
      </c>
      <c r="D607" s="69">
        <f t="shared" si="28"/>
        <v>1.059999999999949</v>
      </c>
      <c r="E607" s="22">
        <f t="shared" si="29"/>
        <v>0.07422296520761731</v>
      </c>
    </row>
    <row r="608" spans="3:5" ht="12.75">
      <c r="C608" s="67">
        <f t="shared" si="27"/>
        <v>0.857690314367366</v>
      </c>
      <c r="D608" s="69">
        <f t="shared" si="28"/>
        <v>1.069999999999949</v>
      </c>
      <c r="E608" s="22">
        <f t="shared" si="29"/>
        <v>0.07278857165837074</v>
      </c>
    </row>
    <row r="609" spans="3:5" ht="12.75">
      <c r="C609" s="67">
        <f aca="true" t="shared" si="30" ref="C609:C672">NORMDIST(D609,0,1,1)</f>
        <v>0.8599288754087162</v>
      </c>
      <c r="D609" s="69">
        <f t="shared" si="28"/>
        <v>1.079999999999949</v>
      </c>
      <c r="E609" s="22">
        <f t="shared" si="29"/>
        <v>0.07137668419319401</v>
      </c>
    </row>
    <row r="610" spans="3:5" ht="12.75">
      <c r="C610" s="67">
        <f t="shared" si="30"/>
        <v>0.8621433903681581</v>
      </c>
      <c r="D610" s="69">
        <f t="shared" si="28"/>
        <v>1.089999999999949</v>
      </c>
      <c r="E610" s="22">
        <f t="shared" si="29"/>
        <v>0.06998706218434489</v>
      </c>
    </row>
    <row r="611" spans="3:5" ht="12.75">
      <c r="C611" s="67">
        <f t="shared" si="30"/>
        <v>0.8643338984923726</v>
      </c>
      <c r="D611" s="69">
        <f t="shared" si="28"/>
        <v>1.099999999999949</v>
      </c>
      <c r="E611" s="22">
        <f t="shared" si="29"/>
        <v>0.06861946537417954</v>
      </c>
    </row>
    <row r="612" spans="3:5" ht="12.75">
      <c r="C612" s="67">
        <f t="shared" si="30"/>
        <v>0.866500443377185</v>
      </c>
      <c r="D612" s="69">
        <f t="shared" si="28"/>
        <v>1.109999999999949</v>
      </c>
      <c r="E612" s="22">
        <f t="shared" si="29"/>
        <v>0.06727365391891404</v>
      </c>
    </row>
    <row r="613" spans="3:5" ht="12.75">
      <c r="C613" s="67">
        <f t="shared" si="30"/>
        <v>0.868643072907189</v>
      </c>
      <c r="D613" s="69">
        <f t="shared" si="28"/>
        <v>1.119999999999949</v>
      </c>
      <c r="E613" s="22">
        <f t="shared" si="29"/>
        <v>0.06594938843178844</v>
      </c>
    </row>
    <row r="614" spans="3:5" ht="12.75">
      <c r="C614" s="67">
        <f t="shared" si="30"/>
        <v>0.8707618391943274</v>
      </c>
      <c r="D614" s="69">
        <f t="shared" si="28"/>
        <v>1.129999999999949</v>
      </c>
      <c r="E614" s="22">
        <f t="shared" si="29"/>
        <v>0.0646464300256239</v>
      </c>
    </row>
    <row r="615" spans="3:5" ht="12.75">
      <c r="C615" s="67">
        <f t="shared" si="30"/>
        <v>0.8728567985154705</v>
      </c>
      <c r="D615" s="69">
        <f t="shared" si="28"/>
        <v>1.139999999999949</v>
      </c>
      <c r="E615" s="22">
        <f t="shared" si="29"/>
        <v>0.06336454035476324</v>
      </c>
    </row>
    <row r="616" spans="3:5" ht="12.75">
      <c r="C616" s="67">
        <f t="shared" si="30"/>
        <v>0.874928011249035</v>
      </c>
      <c r="D616" s="69">
        <f t="shared" si="28"/>
        <v>1.149999999999949</v>
      </c>
      <c r="E616" s="22">
        <f t="shared" si="29"/>
        <v>0.06210348165638338</v>
      </c>
    </row>
    <row r="617" spans="3:5" ht="12.75">
      <c r="C617" s="67">
        <f t="shared" si="30"/>
        <v>0.8769755418106844</v>
      </c>
      <c r="D617" s="69">
        <f t="shared" si="28"/>
        <v>1.159999999999949</v>
      </c>
      <c r="E617" s="22">
        <f t="shared" si="29"/>
        <v>0.06086301679117159</v>
      </c>
    </row>
    <row r="618" spans="3:5" ht="12.75">
      <c r="C618" s="67">
        <f t="shared" si="30"/>
        <v>0.8789994585881546</v>
      </c>
      <c r="D618" s="69">
        <f t="shared" si="28"/>
        <v>1.169999999999949</v>
      </c>
      <c r="E618" s="22">
        <f t="shared" si="29"/>
        <v>0.05964290928335644</v>
      </c>
    </row>
    <row r="619" spans="3:5" ht="12.75">
      <c r="C619" s="67">
        <f t="shared" si="30"/>
        <v>0.8809998338752467</v>
      </c>
      <c r="D619" s="69">
        <f t="shared" si="28"/>
        <v>1.179999999999949</v>
      </c>
      <c r="E619" s="22">
        <f t="shared" si="29"/>
        <v>0.058442923360085</v>
      </c>
    </row>
    <row r="620" spans="3:5" ht="12.75">
      <c r="C620" s="67">
        <f t="shared" si="30"/>
        <v>0.8829767438050274</v>
      </c>
      <c r="D620" s="69">
        <f t="shared" si="28"/>
        <v>1.189999999999949</v>
      </c>
      <c r="E620" s="22">
        <f t="shared" si="29"/>
        <v>0.05726282399013702</v>
      </c>
    </row>
    <row r="621" spans="3:5" ht="12.75">
      <c r="C621" s="67">
        <f t="shared" si="30"/>
        <v>0.8849302682822826</v>
      </c>
      <c r="D621" s="69">
        <f t="shared" si="28"/>
        <v>1.199999999999949</v>
      </c>
      <c r="E621" s="22">
        <f t="shared" si="29"/>
        <v>0.05610237692196976</v>
      </c>
    </row>
    <row r="622" spans="3:5" ht="12.75">
      <c r="C622" s="67">
        <f t="shared" si="30"/>
        <v>0.8868604909152638</v>
      </c>
      <c r="D622" s="69">
        <f t="shared" si="28"/>
        <v>1.2099999999999491</v>
      </c>
      <c r="E622" s="22">
        <f t="shared" si="29"/>
        <v>0.054961348721086045</v>
      </c>
    </row>
    <row r="623" spans="3:5" ht="12.75">
      <c r="C623" s="67">
        <f t="shared" si="30"/>
        <v>0.8887674989467702</v>
      </c>
      <c r="D623" s="69">
        <f t="shared" si="28"/>
        <v>1.2199999999999491</v>
      </c>
      <c r="E623" s="22">
        <f t="shared" si="29"/>
        <v>0.053839506806717286</v>
      </c>
    </row>
    <row r="624" spans="3:5" ht="12.75">
      <c r="C624" s="67">
        <f t="shared" si="30"/>
        <v>0.8906513831846103</v>
      </c>
      <c r="D624" s="69">
        <f t="shared" si="28"/>
        <v>1.2299999999999491</v>
      </c>
      <c r="E624" s="22">
        <f t="shared" si="29"/>
        <v>0.05273661948781749</v>
      </c>
    </row>
    <row r="625" spans="3:5" ht="12.75">
      <c r="C625" s="67">
        <f t="shared" si="30"/>
        <v>0.8925122379314809</v>
      </c>
      <c r="D625" s="69">
        <f t="shared" si="28"/>
        <v>1.2399999999999491</v>
      </c>
      <c r="E625" s="22">
        <f t="shared" si="29"/>
        <v>0.05165245599835877</v>
      </c>
    </row>
    <row r="626" spans="3:5" ht="12.75">
      <c r="C626" s="67">
        <f t="shared" si="30"/>
        <v>0.8943501609143101</v>
      </c>
      <c r="D626" s="69">
        <f t="shared" si="28"/>
        <v>1.2499999999999492</v>
      </c>
      <c r="E626" s="22">
        <f t="shared" si="29"/>
        <v>0.05058678653192647</v>
      </c>
    </row>
    <row r="627" spans="3:5" ht="12.75">
      <c r="C627" s="67">
        <f t="shared" si="30"/>
        <v>0.8961652532131025</v>
      </c>
      <c r="D627" s="69">
        <f t="shared" si="28"/>
        <v>1.2599999999999492</v>
      </c>
      <c r="E627" s="22">
        <f t="shared" si="29"/>
        <v>0.04953938227560628</v>
      </c>
    </row>
    <row r="628" spans="3:5" ht="12.75">
      <c r="C628" s="67">
        <f t="shared" si="30"/>
        <v>0.8979576191893294</v>
      </c>
      <c r="D628" s="69">
        <f t="shared" si="28"/>
        <v>1.2699999999999492</v>
      </c>
      <c r="E628" s="22">
        <f t="shared" si="29"/>
        <v>0.04851001544315853</v>
      </c>
    </row>
    <row r="629" spans="3:5" ht="12.75">
      <c r="C629" s="67">
        <f t="shared" si="30"/>
        <v>0.8997273664139046</v>
      </c>
      <c r="D629" s="69">
        <f t="shared" si="28"/>
        <v>1.2799999999999492</v>
      </c>
      <c r="E629" s="22">
        <f t="shared" si="29"/>
        <v>0.04749845930747676</v>
      </c>
    </row>
    <row r="630" spans="3:5" ht="12.75">
      <c r="C630" s="67">
        <f t="shared" si="30"/>
        <v>0.9014746055947878</v>
      </c>
      <c r="D630" s="69">
        <f t="shared" si="28"/>
        <v>1.2899999999999492</v>
      </c>
      <c r="E630" s="22">
        <f t="shared" si="29"/>
        <v>0.046504488232325586</v>
      </c>
    </row>
    <row r="631" spans="3:5" ht="12.75">
      <c r="C631" s="67">
        <f t="shared" si="30"/>
        <v>0.903199450504254</v>
      </c>
      <c r="D631" s="69">
        <f t="shared" si="28"/>
        <v>1.2999999999999492</v>
      </c>
      <c r="E631" s="22">
        <f t="shared" si="29"/>
        <v>0.04552787770335376</v>
      </c>
    </row>
    <row r="632" spans="3:5" ht="12.75">
      <c r="C632" s="67">
        <f t="shared" si="30"/>
        <v>0.904902017905872</v>
      </c>
      <c r="D632" s="69">
        <f t="shared" si="28"/>
        <v>1.3099999999999492</v>
      </c>
      <c r="E632" s="22">
        <f t="shared" si="29"/>
        <v>0.04456840435838079</v>
      </c>
    </row>
    <row r="633" spans="3:5" ht="12.75">
      <c r="C633" s="67">
        <f t="shared" si="30"/>
        <v>0.9065824274812295</v>
      </c>
      <c r="D633" s="69">
        <f t="shared" si="28"/>
        <v>1.3199999999999492</v>
      </c>
      <c r="E633" s="22">
        <f t="shared" si="29"/>
        <v>0.04362584601695271</v>
      </c>
    </row>
    <row r="634" spans="3:5" ht="12.75">
      <c r="C634" s="67">
        <f t="shared" si="30"/>
        <v>0.908240801756446</v>
      </c>
      <c r="D634" s="69">
        <f t="shared" si="28"/>
        <v>1.3299999999999492</v>
      </c>
      <c r="E634" s="22">
        <f t="shared" si="29"/>
        <v>0.042699981709165696</v>
      </c>
    </row>
    <row r="635" spans="3:5" ht="12.75">
      <c r="C635" s="67">
        <f t="shared" si="30"/>
        <v>0.9098772660285116</v>
      </c>
      <c r="D635" s="69">
        <f t="shared" si="28"/>
        <v>1.3399999999999492</v>
      </c>
      <c r="E635" s="22">
        <f t="shared" si="29"/>
        <v>0.04179059170375529</v>
      </c>
    </row>
    <row r="636" spans="3:5" ht="12.75">
      <c r="C636" s="67">
        <f t="shared" si="30"/>
        <v>0.9114919482914917</v>
      </c>
      <c r="D636" s="69">
        <f t="shared" si="28"/>
        <v>1.3499999999999492</v>
      </c>
      <c r="E636" s="22">
        <f t="shared" si="29"/>
        <v>0.040897457535448864</v>
      </c>
    </row>
    <row r="637" spans="3:5" ht="12.75">
      <c r="C637" s="67">
        <f t="shared" si="30"/>
        <v>0.9130849791626348</v>
      </c>
      <c r="D637" s="69">
        <f t="shared" si="28"/>
        <v>1.3599999999999492</v>
      </c>
      <c r="E637" s="22">
        <f t="shared" si="29"/>
        <v>0.04002036203158163</v>
      </c>
    </row>
    <row r="638" spans="3:5" ht="12.75">
      <c r="C638" s="67">
        <f t="shared" si="30"/>
        <v>0.9146564918084218</v>
      </c>
      <c r="D638" s="69">
        <f t="shared" si="28"/>
        <v>1.3699999999999493</v>
      </c>
      <c r="E638" s="22">
        <f t="shared" si="29"/>
        <v>0.03915908933797388</v>
      </c>
    </row>
    <row r="639" spans="3:5" ht="12.75">
      <c r="C639" s="67">
        <f t="shared" si="30"/>
        <v>0.9162066218705949</v>
      </c>
      <c r="D639" s="69">
        <f t="shared" si="28"/>
        <v>1.3799999999999493</v>
      </c>
      <c r="E639" s="22">
        <f t="shared" si="29"/>
        <v>0.03831342494406961</v>
      </c>
    </row>
    <row r="640" spans="3:5" ht="12.75">
      <c r="C640" s="67">
        <f t="shared" si="30"/>
        <v>0.9177355073922017</v>
      </c>
      <c r="D640" s="69">
        <f t="shared" si="28"/>
        <v>1.3899999999999493</v>
      </c>
      <c r="E640" s="22">
        <f t="shared" si="29"/>
        <v>0.03748315570733683</v>
      </c>
    </row>
    <row r="641" spans="3:5" ht="12.75">
      <c r="C641" s="67">
        <f t="shared" si="30"/>
        <v>0.9192432887436924</v>
      </c>
      <c r="D641" s="69">
        <f t="shared" si="28"/>
        <v>1.3999999999999493</v>
      </c>
      <c r="E641" s="22">
        <f t="shared" si="29"/>
        <v>0.03666806987692896</v>
      </c>
    </row>
    <row r="642" spans="3:5" ht="12.75">
      <c r="C642" s="67">
        <f t="shared" si="30"/>
        <v>0.920730108549105</v>
      </c>
      <c r="D642" s="69">
        <f t="shared" si="28"/>
        <v>1.4099999999999493</v>
      </c>
      <c r="E642" s="22">
        <f t="shared" si="29"/>
        <v>0.035867957116608284</v>
      </c>
    </row>
    <row r="643" spans="3:5" ht="12.75">
      <c r="C643" s="67">
        <f t="shared" si="30"/>
        <v>0.9221961116123742</v>
      </c>
      <c r="D643" s="69">
        <f t="shared" si="28"/>
        <v>1.4199999999999493</v>
      </c>
      <c r="E643" s="22">
        <f t="shared" si="29"/>
        <v>0.035082608526933456</v>
      </c>
    </row>
    <row r="644" spans="3:5" ht="12.75">
      <c r="C644" s="67">
        <f t="shared" si="30"/>
        <v>0.9236414448437997</v>
      </c>
      <c r="D644" s="69">
        <f t="shared" si="28"/>
        <v>1.4299999999999493</v>
      </c>
      <c r="E644" s="22">
        <f t="shared" si="29"/>
        <v>0.03431181666671025</v>
      </c>
    </row>
    <row r="645" spans="3:5" ht="12.75">
      <c r="C645" s="67">
        <f t="shared" si="30"/>
        <v>0.9250662571867061</v>
      </c>
      <c r="D645" s="69">
        <f t="shared" si="28"/>
        <v>1.4399999999999493</v>
      </c>
      <c r="E645" s="22">
        <f t="shared" si="29"/>
        <v>0.03355537557370969</v>
      </c>
    </row>
    <row r="646" spans="3:5" ht="12.75">
      <c r="C646" s="67">
        <f t="shared" si="30"/>
        <v>0.9264706995443304</v>
      </c>
      <c r="D646" s="69">
        <f t="shared" si="28"/>
        <v>1.4499999999999493</v>
      </c>
      <c r="E646" s="22">
        <f t="shared" si="29"/>
        <v>0.032813080784653254</v>
      </c>
    </row>
    <row r="647" spans="3:5" ht="12.75">
      <c r="C647" s="67">
        <f t="shared" si="30"/>
        <v>0.9278549247069687</v>
      </c>
      <c r="D647" s="69">
        <f t="shared" si="28"/>
        <v>1.4599999999999493</v>
      </c>
      <c r="E647" s="22">
        <f t="shared" si="29"/>
        <v>0.03208472935446989</v>
      </c>
    </row>
    <row r="648" spans="3:5" ht="12.75">
      <c r="C648" s="67">
        <f t="shared" si="30"/>
        <v>0.9292190872794152</v>
      </c>
      <c r="D648" s="69">
        <f t="shared" si="28"/>
        <v>1.4699999999999493</v>
      </c>
      <c r="E648" s="22">
        <f t="shared" si="29"/>
        <v>0.03137011987482524</v>
      </c>
    </row>
    <row r="649" spans="3:5" ht="12.75">
      <c r="C649" s="67">
        <f t="shared" si="30"/>
        <v>0.9305633436087243</v>
      </c>
      <c r="D649" s="69">
        <f t="shared" si="28"/>
        <v>1.4799999999999494</v>
      </c>
      <c r="E649" s="22">
        <f t="shared" si="29"/>
        <v>0.030669052491927723</v>
      </c>
    </row>
    <row r="650" spans="3:5" ht="12.75">
      <c r="C650" s="67">
        <f t="shared" si="30"/>
        <v>0.9318878517123288</v>
      </c>
      <c r="D650" s="69">
        <f t="shared" si="28"/>
        <v>1.4899999999999494</v>
      </c>
      <c r="E650" s="22">
        <f t="shared" si="29"/>
        <v>0.029981328923614298</v>
      </c>
    </row>
    <row r="651" spans="3:5" ht="12.75">
      <c r="C651" s="67">
        <f t="shared" si="30"/>
        <v>0.9331927712065428</v>
      </c>
      <c r="D651" s="69">
        <f t="shared" si="28"/>
        <v>1.4999999999999494</v>
      </c>
      <c r="E651" s="22">
        <f t="shared" si="29"/>
        <v>0.029306752475719067</v>
      </c>
    </row>
    <row r="652" spans="3:5" ht="12.75">
      <c r="C652" s="67">
        <f t="shared" si="30"/>
        <v>0.9344782632354798</v>
      </c>
      <c r="D652" s="69">
        <f t="shared" si="28"/>
        <v>1.5099999999999494</v>
      </c>
      <c r="E652" s="22">
        <f t="shared" si="29"/>
        <v>0.028645128057729383</v>
      </c>
    </row>
    <row r="653" spans="3:5" ht="12.75">
      <c r="C653" s="67">
        <f t="shared" si="30"/>
        <v>0.935744490400416</v>
      </c>
      <c r="D653" s="69">
        <f aca="true" t="shared" si="31" ref="D653:D716">D652+0.01</f>
        <v>1.5199999999999494</v>
      </c>
      <c r="E653" s="22">
        <f aca="true" t="shared" si="32" ref="E653:E716">NORMDIST(D653,0,1,0)-D653*(1-NORMDIST(D653,0,1,1))</f>
        <v>0.027996262197733296</v>
      </c>
    </row>
    <row r="654" spans="3:5" ht="12.75">
      <c r="C654" s="67">
        <f t="shared" si="30"/>
        <v>0.9369916166896257</v>
      </c>
      <c r="D654" s="69">
        <f t="shared" si="31"/>
        <v>1.5299999999999494</v>
      </c>
      <c r="E654" s="22">
        <f t="shared" si="32"/>
        <v>0.027359963056663245</v>
      </c>
    </row>
    <row r="655" spans="3:5" ht="12.75">
      <c r="C655" s="67">
        <f t="shared" si="30"/>
        <v>0.9382198074087179</v>
      </c>
      <c r="D655" s="69">
        <f t="shared" si="31"/>
        <v>1.5399999999999494</v>
      </c>
      <c r="E655" s="22">
        <f t="shared" si="32"/>
        <v>0.02673604044183997</v>
      </c>
    </row>
    <row r="656" spans="3:5" ht="12.75">
      <c r="C656" s="67">
        <f t="shared" si="30"/>
        <v>0.9394292291114997</v>
      </c>
      <c r="D656" s="69">
        <f t="shared" si="31"/>
        <v>1.5499999999999494</v>
      </c>
      <c r="E656" s="22">
        <f t="shared" si="32"/>
        <v>0.02612430581982264</v>
      </c>
    </row>
    <row r="657" spans="3:5" ht="12.75">
      <c r="C657" s="67">
        <f t="shared" si="30"/>
        <v>0.940620049531395</v>
      </c>
      <c r="D657" s="69">
        <f t="shared" si="31"/>
        <v>1.5599999999999494</v>
      </c>
      <c r="E657" s="22">
        <f t="shared" si="32"/>
        <v>0.025524572328570805</v>
      </c>
    </row>
    <row r="658" spans="3:5" ht="12.75">
      <c r="C658" s="67">
        <f t="shared" si="30"/>
        <v>0.9417924375134408</v>
      </c>
      <c r="D658" s="69">
        <f t="shared" si="31"/>
        <v>1.5699999999999494</v>
      </c>
      <c r="E658" s="22">
        <f t="shared" si="32"/>
        <v>0.024936654788921278</v>
      </c>
    </row>
    <row r="659" spans="3:5" ht="12.75">
      <c r="C659" s="67">
        <f t="shared" si="30"/>
        <v>0.9429465629468898</v>
      </c>
      <c r="D659" s="69">
        <f t="shared" si="31"/>
        <v>1.5799999999999494</v>
      </c>
      <c r="E659" s="22">
        <f t="shared" si="32"/>
        <v>0.02436036971539035</v>
      </c>
    </row>
    <row r="660" spans="3:5" ht="12.75">
      <c r="C660" s="67">
        <f t="shared" si="30"/>
        <v>0.9440825966984405</v>
      </c>
      <c r="D660" s="69">
        <f t="shared" si="31"/>
        <v>1.5899999999999495</v>
      </c>
      <c r="E660" s="22">
        <f t="shared" si="32"/>
        <v>0.023795535326302852</v>
      </c>
    </row>
    <row r="661" spans="3:5" ht="12.75">
      <c r="C661" s="67">
        <f t="shared" si="30"/>
        <v>0.9452007105461185</v>
      </c>
      <c r="D661" s="69">
        <f t="shared" si="31"/>
        <v>1.5999999999999495</v>
      </c>
      <c r="E661" s="22">
        <f t="shared" si="32"/>
        <v>0.023241971553256954</v>
      </c>
    </row>
    <row r="662" spans="3:5" ht="12.75">
      <c r="C662" s="67">
        <f t="shared" si="30"/>
        <v>0.9463010771138335</v>
      </c>
      <c r="D662" s="69">
        <f t="shared" si="31"/>
        <v>1.6099999999999495</v>
      </c>
      <c r="E662" s="22">
        <f t="shared" si="32"/>
        <v>0.022699500049930862</v>
      </c>
    </row>
    <row r="663" spans="3:5" ht="12.75">
      <c r="C663" s="67">
        <f t="shared" si="30"/>
        <v>0.9473838698066315</v>
      </c>
      <c r="D663" s="69">
        <f t="shared" si="31"/>
        <v>1.6199999999999495</v>
      </c>
      <c r="E663" s="22">
        <f t="shared" si="32"/>
        <v>0.02216794420023825</v>
      </c>
    </row>
    <row r="664" spans="3:5" ht="12.75">
      <c r="C664" s="67">
        <f t="shared" si="30"/>
        <v>0.9484492627466652</v>
      </c>
      <c r="D664" s="69">
        <f t="shared" si="31"/>
        <v>1.6299999999999495</v>
      </c>
      <c r="E664" s="22">
        <f t="shared" si="32"/>
        <v>0.021647129125839146</v>
      </c>
    </row>
    <row r="665" spans="3:5" ht="12.75">
      <c r="C665" s="67">
        <f t="shared" si="30"/>
        <v>0.9494974307099013</v>
      </c>
      <c r="D665" s="69">
        <f t="shared" si="31"/>
        <v>1.6399999999999495</v>
      </c>
      <c r="E665" s="22">
        <f t="shared" si="32"/>
        <v>0.02113688169301353</v>
      </c>
    </row>
    <row r="666" spans="3:5" ht="12.75">
      <c r="C666" s="67">
        <f t="shared" si="30"/>
        <v>0.9505285490635852</v>
      </c>
      <c r="D666" s="69">
        <f t="shared" si="31"/>
        <v>1.6499999999999495</v>
      </c>
      <c r="E666" s="22">
        <f t="shared" si="32"/>
        <v>0.020637030518904587</v>
      </c>
    </row>
    <row r="667" spans="3:5" ht="12.75">
      <c r="C667" s="67">
        <f t="shared" si="30"/>
        <v>0.9515427937044825</v>
      </c>
      <c r="D667" s="69">
        <f t="shared" si="31"/>
        <v>1.6599999999999495</v>
      </c>
      <c r="E667" s="22">
        <f t="shared" si="32"/>
        <v>0.02014740597714232</v>
      </c>
    </row>
    <row r="668" spans="3:5" ht="12.75">
      <c r="C668" s="67">
        <f t="shared" si="30"/>
        <v>0.9525403409979133</v>
      </c>
      <c r="D668" s="69">
        <f t="shared" si="31"/>
        <v>1.6699999999999495</v>
      </c>
      <c r="E668" s="22">
        <f t="shared" si="32"/>
        <v>0.019667840202849618</v>
      </c>
    </row>
    <row r="669" spans="3:5" ht="12.75">
      <c r="C669" s="67">
        <f t="shared" si="30"/>
        <v>0.953521367717599</v>
      </c>
      <c r="D669" s="69">
        <f t="shared" si="31"/>
        <v>1.6799999999999495</v>
      </c>
      <c r="E669" s="22">
        <f t="shared" si="32"/>
        <v>0.01919816709704439</v>
      </c>
    </row>
    <row r="670" spans="3:5" ht="12.75">
      <c r="C670" s="67">
        <f t="shared" si="30"/>
        <v>0.9544860509863365</v>
      </c>
      <c r="D670" s="69">
        <f t="shared" si="31"/>
        <v>1.6899999999999495</v>
      </c>
      <c r="E670" s="22">
        <f t="shared" si="32"/>
        <v>0.018738222330443186</v>
      </c>
    </row>
    <row r="671" spans="3:5" ht="12.75">
      <c r="C671" s="67">
        <f t="shared" si="30"/>
        <v>0.9554345682175159</v>
      </c>
      <c r="D671" s="69">
        <f t="shared" si="31"/>
        <v>1.6999999999999496</v>
      </c>
      <c r="E671" s="22">
        <f t="shared" si="32"/>
        <v>0.018287843346674326</v>
      </c>
    </row>
    <row r="672" spans="3:5" ht="12.75">
      <c r="C672" s="67">
        <f t="shared" si="30"/>
        <v>0.9563670970574966</v>
      </c>
      <c r="D672" s="69">
        <f t="shared" si="31"/>
        <v>1.7099999999999496</v>
      </c>
      <c r="E672" s="22">
        <f t="shared" si="32"/>
        <v>0.017846869364909965</v>
      </c>
    </row>
    <row r="673" spans="3:5" ht="12.75">
      <c r="C673" s="67">
        <f aca="true" t="shared" si="33" ref="C673:C736">NORMDIST(D673,0,1,1)</f>
        <v>0.9572838153288572</v>
      </c>
      <c r="D673" s="69">
        <f t="shared" si="31"/>
        <v>1.7199999999999496</v>
      </c>
      <c r="E673" s="22">
        <f t="shared" si="32"/>
        <v>0.017415141381927277</v>
      </c>
    </row>
    <row r="674" spans="3:5" ht="12.75">
      <c r="C674" s="67">
        <f t="shared" si="33"/>
        <v>0.9581849009745305</v>
      </c>
      <c r="D674" s="69">
        <f t="shared" si="31"/>
        <v>1.7299999999999496</v>
      </c>
      <c r="E674" s="22">
        <f t="shared" si="32"/>
        <v>0.016992502173602583</v>
      </c>
    </row>
    <row r="675" spans="3:5" ht="12.75">
      <c r="C675" s="67">
        <f t="shared" si="33"/>
        <v>0.9590705320028383</v>
      </c>
      <c r="D675" s="69">
        <f t="shared" si="31"/>
        <v>1.7399999999999496</v>
      </c>
      <c r="E675" s="22">
        <f t="shared" si="32"/>
        <v>0.016578796295854056</v>
      </c>
    </row>
    <row r="676" spans="3:5" ht="12.75">
      <c r="C676" s="67">
        <f t="shared" si="33"/>
        <v>0.9599408864334367</v>
      </c>
      <c r="D676" s="69">
        <f t="shared" si="31"/>
        <v>1.7499999999999496</v>
      </c>
      <c r="E676" s="22">
        <f t="shared" si="32"/>
        <v>0.01617387008503529</v>
      </c>
    </row>
    <row r="677" spans="3:5" ht="12.75">
      <c r="C677" s="67">
        <f t="shared" si="33"/>
        <v>0.9607961422441837</v>
      </c>
      <c r="D677" s="69">
        <f t="shared" si="31"/>
        <v>1.7599999999999496</v>
      </c>
      <c r="E677" s="22">
        <f t="shared" si="32"/>
        <v>0.015777571657795114</v>
      </c>
    </row>
    <row r="678" spans="3:5" ht="12.75">
      <c r="C678" s="67">
        <f t="shared" si="33"/>
        <v>0.9616364773189403</v>
      </c>
      <c r="D678" s="69">
        <f t="shared" si="31"/>
        <v>1.7699999999999496</v>
      </c>
      <c r="E678" s="22">
        <f t="shared" si="32"/>
        <v>0.01538975091040816</v>
      </c>
    </row>
    <row r="679" spans="3:5" ht="12.75">
      <c r="C679" s="67">
        <f t="shared" si="33"/>
        <v>0.9624620693963118</v>
      </c>
      <c r="D679" s="69">
        <f t="shared" si="31"/>
        <v>1.7799999999999496</v>
      </c>
      <c r="E679" s="22">
        <f t="shared" si="32"/>
        <v>0.01501025951758711</v>
      </c>
    </row>
    <row r="680" spans="3:5" ht="12.75">
      <c r="C680" s="67">
        <f t="shared" si="33"/>
        <v>0.9632730960193433</v>
      </c>
      <c r="D680" s="69">
        <f t="shared" si="31"/>
        <v>1.7899999999999496</v>
      </c>
      <c r="E680" s="22">
        <f t="shared" si="32"/>
        <v>0.01463895093078775</v>
      </c>
    </row>
    <row r="681" spans="3:5" ht="12.75">
      <c r="C681" s="67">
        <f t="shared" si="33"/>
        <v>0.964069734486173</v>
      </c>
      <c r="D681" s="69">
        <f t="shared" si="31"/>
        <v>1.7999999999999496</v>
      </c>
      <c r="E681" s="22">
        <f t="shared" si="32"/>
        <v>0.014275680376014427</v>
      </c>
    </row>
    <row r="682" spans="3:5" ht="12.75">
      <c r="C682" s="67">
        <f t="shared" si="33"/>
        <v>0.9648521618016531</v>
      </c>
      <c r="D682" s="69">
        <f t="shared" si="31"/>
        <v>1.8099999999999496</v>
      </c>
      <c r="E682" s="22">
        <f t="shared" si="32"/>
        <v>0.013920304851134949</v>
      </c>
    </row>
    <row r="683" spans="3:5" ht="12.75">
      <c r="C683" s="67">
        <f t="shared" si="33"/>
        <v>0.9656205546299458</v>
      </c>
      <c r="D683" s="69">
        <f t="shared" si="31"/>
        <v>1.8199999999999497</v>
      </c>
      <c r="E683" s="22">
        <f t="shared" si="32"/>
        <v>0.013572683122717338</v>
      </c>
    </row>
    <row r="684" spans="3:5" ht="12.75">
      <c r="C684" s="67">
        <f t="shared" si="33"/>
        <v>0.9663750892480985</v>
      </c>
      <c r="D684" s="69">
        <f t="shared" si="31"/>
        <v>1.8299999999999497</v>
      </c>
      <c r="E684" s="22">
        <f t="shared" si="32"/>
        <v>0.013232675722396357</v>
      </c>
    </row>
    <row r="685" spans="3:5" ht="12.75">
      <c r="C685" s="67">
        <f t="shared" si="33"/>
        <v>0.9671159415006051</v>
      </c>
      <c r="D685" s="69">
        <f t="shared" si="31"/>
        <v>1.8399999999999497</v>
      </c>
      <c r="E685" s="22">
        <f t="shared" si="32"/>
        <v>0.01290014494277869</v>
      </c>
    </row>
    <row r="686" spans="3:5" ht="12.75">
      <c r="C686" s="67">
        <f t="shared" si="33"/>
        <v>0.9678432867549587</v>
      </c>
      <c r="D686" s="69">
        <f t="shared" si="31"/>
        <v>1.8499999999999497</v>
      </c>
      <c r="E686" s="22">
        <f t="shared" si="32"/>
        <v>0.012574954832899873</v>
      </c>
    </row>
    <row r="687" spans="3:5" ht="12.75">
      <c r="C687" s="67">
        <f t="shared" si="33"/>
        <v>0.9685572998581975</v>
      </c>
      <c r="D687" s="69">
        <f t="shared" si="31"/>
        <v>1.8599999999999497</v>
      </c>
      <c r="E687" s="22">
        <f t="shared" si="32"/>
        <v>0.01225697119323891</v>
      </c>
    </row>
    <row r="688" spans="3:5" ht="12.75">
      <c r="C688" s="67">
        <f t="shared" si="33"/>
        <v>0.9692581550944505</v>
      </c>
      <c r="D688" s="69">
        <f t="shared" si="31"/>
        <v>1.8699999999999497</v>
      </c>
      <c r="E688" s="22">
        <f t="shared" si="32"/>
        <v>0.01194606157030461</v>
      </c>
    </row>
    <row r="689" spans="3:5" ht="12.75">
      <c r="C689" s="67">
        <f t="shared" si="33"/>
        <v>0.9699460261434825</v>
      </c>
      <c r="D689" s="69">
        <f t="shared" si="31"/>
        <v>1.8799999999999497</v>
      </c>
      <c r="E689" s="22">
        <f t="shared" si="32"/>
        <v>0.011642095250799546</v>
      </c>
    </row>
    <row r="690" spans="3:5" ht="12.75">
      <c r="C690" s="67">
        <f t="shared" si="33"/>
        <v>0.9706210860402441</v>
      </c>
      <c r="D690" s="69">
        <f t="shared" si="31"/>
        <v>1.8899999999999497</v>
      </c>
      <c r="E690" s="22">
        <f t="shared" si="32"/>
        <v>0.011344943255376341</v>
      </c>
    </row>
    <row r="691" spans="3:5" ht="12.75">
      <c r="C691" s="67">
        <f t="shared" si="33"/>
        <v>0.9712835071354242</v>
      </c>
      <c r="D691" s="69">
        <f t="shared" si="31"/>
        <v>1.8999999999999497</v>
      </c>
      <c r="E691" s="22">
        <f t="shared" si="32"/>
        <v>0.01105447833199031</v>
      </c>
    </row>
    <row r="692" spans="3:5" ht="12.75">
      <c r="C692" s="67">
        <f t="shared" si="33"/>
        <v>0.97193346105701</v>
      </c>
      <c r="D692" s="69">
        <f t="shared" si="31"/>
        <v>1.9099999999999497</v>
      </c>
      <c r="E692" s="22">
        <f t="shared" si="32"/>
        <v>0.010770574948865935</v>
      </c>
    </row>
    <row r="693" spans="3:5" ht="12.75">
      <c r="C693" s="67">
        <f t="shared" si="33"/>
        <v>0.9725711186728511</v>
      </c>
      <c r="D693" s="69">
        <f t="shared" si="31"/>
        <v>1.9199999999999497</v>
      </c>
      <c r="E693" s="22">
        <f t="shared" si="32"/>
        <v>0.010493109287080145</v>
      </c>
    </row>
    <row r="694" spans="3:5" ht="12.75">
      <c r="C694" s="67">
        <f t="shared" si="33"/>
        <v>0.9731966500542301</v>
      </c>
      <c r="D694" s="69">
        <f t="shared" si="31"/>
        <v>1.9299999999999498</v>
      </c>
      <c r="E694" s="22">
        <f t="shared" si="32"/>
        <v>0.010221959232776516</v>
      </c>
    </row>
    <row r="695" spans="3:5" ht="12.75">
      <c r="C695" s="67">
        <f t="shared" si="33"/>
        <v>0.9738102244404377</v>
      </c>
      <c r="D695" s="69">
        <f t="shared" si="31"/>
        <v>1.9399999999999498</v>
      </c>
      <c r="E695" s="22">
        <f t="shared" si="32"/>
        <v>0.009957004369021236</v>
      </c>
    </row>
    <row r="696" spans="3:5" ht="12.75">
      <c r="C696" s="67">
        <f t="shared" si="33"/>
        <v>0.97441201020435</v>
      </c>
      <c r="D696" s="69">
        <f t="shared" si="31"/>
        <v>1.9499999999999498</v>
      </c>
      <c r="E696" s="22">
        <f t="shared" si="32"/>
        <v>0.00969812596730564</v>
      </c>
    </row>
    <row r="697" spans="3:5" ht="12.75">
      <c r="C697" s="67">
        <f t="shared" si="33"/>
        <v>0.9750021748190076</v>
      </c>
      <c r="D697" s="69">
        <f t="shared" si="31"/>
        <v>1.9599999999999498</v>
      </c>
      <c r="E697" s="22">
        <f t="shared" si="32"/>
        <v>0.009445206978713434</v>
      </c>
    </row>
    <row r="698" spans="3:5" ht="12.75">
      <c r="C698" s="67">
        <f t="shared" si="33"/>
        <v>0.9755808848251926</v>
      </c>
      <c r="D698" s="69">
        <f t="shared" si="31"/>
        <v>1.9699999999999498</v>
      </c>
      <c r="E698" s="22">
        <f t="shared" si="32"/>
        <v>0.00919813202475335</v>
      </c>
    </row>
    <row r="699" spans="3:5" ht="12.75">
      <c r="C699" s="67">
        <f t="shared" si="33"/>
        <v>0.9761483058000009</v>
      </c>
      <c r="D699" s="69">
        <f t="shared" si="31"/>
        <v>1.9799999999999498</v>
      </c>
      <c r="E699" s="22">
        <f t="shared" si="32"/>
        <v>0.008956787387876572</v>
      </c>
    </row>
    <row r="700" spans="3:5" ht="12.75">
      <c r="C700" s="67">
        <f t="shared" si="33"/>
        <v>0.9767046023264061</v>
      </c>
      <c r="D700" s="69">
        <f t="shared" si="31"/>
        <v>1.9899999999999498</v>
      </c>
      <c r="E700" s="22">
        <f t="shared" si="32"/>
        <v>0.008721061001680575</v>
      </c>
    </row>
    <row r="701" spans="3:5" ht="12.75">
      <c r="C701" s="67">
        <f t="shared" si="33"/>
        <v>0.9772499379638104</v>
      </c>
      <c r="D701" s="69">
        <f t="shared" si="31"/>
        <v>1.9999999999999498</v>
      </c>
      <c r="E701" s="22">
        <f t="shared" si="32"/>
        <v>0.00849084244081548</v>
      </c>
    </row>
    <row r="702" spans="3:5" ht="12.75">
      <c r="C702" s="67">
        <f t="shared" si="33"/>
        <v>0.9777844752195781</v>
      </c>
      <c r="D702" s="69">
        <f t="shared" si="31"/>
        <v>2.0099999999999496</v>
      </c>
      <c r="E702" s="22">
        <f t="shared" si="32"/>
        <v>0.008266022910598782</v>
      </c>
    </row>
    <row r="703" spans="3:5" ht="12.75">
      <c r="C703" s="67">
        <f t="shared" si="33"/>
        <v>0.9783083755215466</v>
      </c>
      <c r="D703" s="69">
        <f t="shared" si="31"/>
        <v>2.0199999999999494</v>
      </c>
      <c r="E703" s="22">
        <f t="shared" si="32"/>
        <v>0.008046495236351064</v>
      </c>
    </row>
    <row r="704" spans="3:5" ht="12.75">
      <c r="C704" s="67">
        <f t="shared" si="33"/>
        <v>0.9788217991915089</v>
      </c>
      <c r="D704" s="69">
        <f t="shared" si="31"/>
        <v>2.029999999999949</v>
      </c>
      <c r="E704" s="22">
        <f t="shared" si="32"/>
        <v>0.007832153852460583</v>
      </c>
    </row>
    <row r="705" spans="3:5" ht="12.75">
      <c r="C705" s="67">
        <f t="shared" si="33"/>
        <v>0.9793249054196618</v>
      </c>
      <c r="D705" s="69">
        <f t="shared" si="31"/>
        <v>2.039999999999949</v>
      </c>
      <c r="E705" s="22">
        <f t="shared" si="32"/>
        <v>0.00762289479118701</v>
      </c>
    </row>
    <row r="706" spans="3:5" ht="12.75">
      <c r="C706" s="67">
        <f t="shared" si="33"/>
        <v>0.9798178522400123</v>
      </c>
      <c r="D706" s="69">
        <f t="shared" si="31"/>
        <v>2.0499999999999488</v>
      </c>
      <c r="E706" s="22">
        <f t="shared" si="32"/>
        <v>0.007418615671214081</v>
      </c>
    </row>
    <row r="707" spans="3:5" ht="12.75">
      <c r="C707" s="67">
        <f t="shared" si="33"/>
        <v>0.9803007965067368</v>
      </c>
      <c r="D707" s="69">
        <f t="shared" si="31"/>
        <v>2.0599999999999485</v>
      </c>
      <c r="E707" s="22">
        <f t="shared" si="32"/>
        <v>0.007219215685961025</v>
      </c>
    </row>
    <row r="708" spans="3:5" ht="12.75">
      <c r="C708" s="67">
        <f t="shared" si="33"/>
        <v>0.9807738938714848</v>
      </c>
      <c r="D708" s="69">
        <f t="shared" si="31"/>
        <v>2.0699999999999483</v>
      </c>
      <c r="E708" s="22">
        <f t="shared" si="32"/>
        <v>0.007024595591662755</v>
      </c>
    </row>
    <row r="709" spans="3:5" ht="12.75">
      <c r="C709" s="67">
        <f t="shared" si="33"/>
        <v>0.9812372987616171</v>
      </c>
      <c r="D709" s="69">
        <f t="shared" si="31"/>
        <v>2.079999999999948</v>
      </c>
      <c r="E709" s="22">
        <f t="shared" si="32"/>
        <v>0.006834657695224469</v>
      </c>
    </row>
    <row r="710" spans="3:5" ht="12.75">
      <c r="C710" s="67">
        <f t="shared" si="33"/>
        <v>0.9816911643593752</v>
      </c>
      <c r="D710" s="69">
        <f t="shared" si="31"/>
        <v>2.089999999999948</v>
      </c>
      <c r="E710" s="22">
        <f t="shared" si="32"/>
        <v>0.006649305841867084</v>
      </c>
    </row>
    <row r="711" spans="3:5" ht="12.75">
      <c r="C711" s="67">
        <f t="shared" si="33"/>
        <v>0.9821356425819678</v>
      </c>
      <c r="D711" s="69">
        <f t="shared" si="31"/>
        <v>2.0999999999999477</v>
      </c>
      <c r="E711" s="22">
        <f t="shared" si="32"/>
        <v>0.006468445402565429</v>
      </c>
    </row>
    <row r="712" spans="3:5" ht="12.75">
      <c r="C712" s="67">
        <f t="shared" si="33"/>
        <v>0.9825708840625696</v>
      </c>
      <c r="D712" s="69">
        <f t="shared" si="31"/>
        <v>2.1099999999999475</v>
      </c>
      <c r="E712" s="22">
        <f t="shared" si="32"/>
        <v>0.00629198326129337</v>
      </c>
    </row>
    <row r="713" spans="3:5" ht="12.75">
      <c r="C713" s="67">
        <f t="shared" si="33"/>
        <v>0.9829970381322202</v>
      </c>
      <c r="D713" s="69">
        <f t="shared" si="31"/>
        <v>2.1199999999999473</v>
      </c>
      <c r="E713" s="22">
        <f t="shared" si="32"/>
        <v>0.006119827802082679</v>
      </c>
    </row>
    <row r="714" spans="3:5" ht="12.75">
      <c r="C714" s="67">
        <f t="shared" si="33"/>
        <v>0.9834142528026145</v>
      </c>
      <c r="D714" s="69">
        <f t="shared" si="31"/>
        <v>2.129999999999947</v>
      </c>
      <c r="E714" s="22">
        <f t="shared" si="32"/>
        <v>0.005951888895904853</v>
      </c>
    </row>
    <row r="715" spans="3:5" ht="12.75">
      <c r="C715" s="67">
        <f t="shared" si="33"/>
        <v>0.9838226747497756</v>
      </c>
      <c r="D715" s="69">
        <f t="shared" si="31"/>
        <v>2.139999999999947</v>
      </c>
      <c r="E715" s="22">
        <f t="shared" si="32"/>
        <v>0.005788077887385501</v>
      </c>
    </row>
    <row r="716" spans="3:5" ht="12.75">
      <c r="C716" s="67">
        <f t="shared" si="33"/>
        <v>0.9842224492985973</v>
      </c>
      <c r="D716" s="69">
        <f t="shared" si="31"/>
        <v>2.1499999999999466</v>
      </c>
      <c r="E716" s="22">
        <f t="shared" si="32"/>
        <v>0.0056283075813596956</v>
      </c>
    </row>
    <row r="717" spans="3:5" ht="12.75">
      <c r="C717" s="67">
        <f t="shared" si="33"/>
        <v>0.9846137204082483</v>
      </c>
      <c r="D717" s="69">
        <f aca="true" t="shared" si="34" ref="D717:D780">D716+0.01</f>
        <v>2.1599999999999464</v>
      </c>
      <c r="E717" s="22">
        <f aca="true" t="shared" si="35" ref="E717:E780">NORMDIST(D717,0,1,0)-D717*(1-NORMDIST(D717,0,1,1))</f>
        <v>0.0054724922292773495</v>
      </c>
    </row>
    <row r="718" spans="3:5" ht="12.75">
      <c r="C718" s="67">
        <f t="shared" si="33"/>
        <v>0.9849966306584248</v>
      </c>
      <c r="D718" s="69">
        <f t="shared" si="34"/>
        <v>2.169999999999946</v>
      </c>
      <c r="E718" s="22">
        <f t="shared" si="35"/>
        <v>0.005320547515464527</v>
      </c>
    </row>
    <row r="719" spans="3:5" ht="12.75">
      <c r="C719" s="67">
        <f t="shared" si="33"/>
        <v>0.9853713212364421</v>
      </c>
      <c r="D719" s="69">
        <f t="shared" si="34"/>
        <v>2.179999999999946</v>
      </c>
      <c r="E719" s="22">
        <f t="shared" si="35"/>
        <v>0.0051723905432554396</v>
      </c>
    </row>
    <row r="720" spans="3:5" ht="12.75">
      <c r="C720" s="67">
        <f t="shared" si="33"/>
        <v>0.9857379319251524</v>
      </c>
      <c r="D720" s="69">
        <f t="shared" si="34"/>
        <v>2.1899999999999458</v>
      </c>
      <c r="E720" s="22">
        <f t="shared" si="35"/>
        <v>0.005027939820994948</v>
      </c>
    </row>
    <row r="721" spans="3:5" ht="12.75">
      <c r="C721" s="67">
        <f t="shared" si="33"/>
        <v>0.9860966010916781</v>
      </c>
      <c r="D721" s="69">
        <f t="shared" si="34"/>
        <v>2.1999999999999456</v>
      </c>
      <c r="E721" s="22">
        <f t="shared" si="35"/>
        <v>0.0048871152479282</v>
      </c>
    </row>
    <row r="722" spans="3:5" ht="12.75">
      <c r="C722" s="67">
        <f t="shared" si="33"/>
        <v>0.986447465676948</v>
      </c>
      <c r="D722" s="69">
        <f t="shared" si="34"/>
        <v>2.2099999999999453</v>
      </c>
      <c r="E722" s="22">
        <f t="shared" si="35"/>
        <v>0.004749838099978747</v>
      </c>
    </row>
    <row r="723" spans="3:5" ht="12.75">
      <c r="C723" s="67">
        <f t="shared" si="33"/>
        <v>0.9867906611860239</v>
      </c>
      <c r="D723" s="69">
        <f t="shared" si="34"/>
        <v>2.219999999999945</v>
      </c>
      <c r="E723" s="22">
        <f t="shared" si="35"/>
        <v>0.004616031015427052</v>
      </c>
    </row>
    <row r="724" spans="3:5" ht="12.75">
      <c r="C724" s="67">
        <f t="shared" si="33"/>
        <v>0.987126321679207</v>
      </c>
      <c r="D724" s="69">
        <f t="shared" si="34"/>
        <v>2.229999999999945</v>
      </c>
      <c r="E724" s="22">
        <f t="shared" si="35"/>
        <v>0.004485617980497514</v>
      </c>
    </row>
    <row r="725" spans="3:5" ht="12.75">
      <c r="C725" s="67">
        <f t="shared" si="33"/>
        <v>0.9874545797639087</v>
      </c>
      <c r="D725" s="69">
        <f t="shared" si="34"/>
        <v>2.2399999999999447</v>
      </c>
      <c r="E725" s="22">
        <f t="shared" si="35"/>
        <v>0.004358524314857688</v>
      </c>
    </row>
    <row r="726" spans="3:5" ht="12.75">
      <c r="C726" s="67">
        <f t="shared" si="33"/>
        <v>0.9877755665872756</v>
      </c>
      <c r="D726" s="69">
        <f t="shared" si="34"/>
        <v>2.2499999999999445</v>
      </c>
      <c r="E726" s="22">
        <f t="shared" si="35"/>
        <v>0.004234676657042177</v>
      </c>
    </row>
    <row r="727" spans="3:5" ht="12.75">
      <c r="C727" s="67">
        <f t="shared" si="33"/>
        <v>0.9880894118295546</v>
      </c>
      <c r="D727" s="69">
        <f t="shared" si="34"/>
        <v>2.2599999999999443</v>
      </c>
      <c r="E727" s="22">
        <f t="shared" si="35"/>
        <v>0.004114002949806132</v>
      </c>
    </row>
    <row r="728" spans="3:5" ht="12.75">
      <c r="C728" s="67">
        <f t="shared" si="33"/>
        <v>0.9883962436981847</v>
      </c>
      <c r="D728" s="69">
        <f t="shared" si="34"/>
        <v>2.269999999999944</v>
      </c>
      <c r="E728" s="22">
        <f t="shared" si="35"/>
        <v>0.003996432425415371</v>
      </c>
    </row>
    <row r="729" spans="3:5" ht="12.75">
      <c r="C729" s="67">
        <f t="shared" si="33"/>
        <v>0.9886961889226037</v>
      </c>
      <c r="D729" s="69">
        <f t="shared" si="34"/>
        <v>2.279999999999944</v>
      </c>
      <c r="E729" s="22">
        <f t="shared" si="35"/>
        <v>0.0038818955908821173</v>
      </c>
    </row>
    <row r="730" spans="3:5" ht="12.75">
      <c r="C730" s="67">
        <f t="shared" si="33"/>
        <v>0.9889893727497544</v>
      </c>
      <c r="D730" s="69">
        <f t="shared" si="34"/>
        <v>2.2899999999999436</v>
      </c>
      <c r="E730" s="22">
        <f t="shared" si="35"/>
        <v>0.0037703242131513597</v>
      </c>
    </row>
    <row r="731" spans="3:5" ht="12.75">
      <c r="C731" s="67">
        <f t="shared" si="33"/>
        <v>0.9892759189402791</v>
      </c>
      <c r="D731" s="69">
        <f t="shared" si="34"/>
        <v>2.2999999999999434</v>
      </c>
      <c r="E731" s="22">
        <f t="shared" si="35"/>
        <v>0.0036616513042474104</v>
      </c>
    </row>
    <row r="732" spans="3:5" ht="12.75">
      <c r="C732" s="67">
        <f t="shared" si="33"/>
        <v>0.9895559497653869</v>
      </c>
      <c r="D732" s="69">
        <f t="shared" si="34"/>
        <v>2.309999999999943</v>
      </c>
      <c r="E732" s="22">
        <f t="shared" si="35"/>
        <v>0.0035558111063844246</v>
      </c>
    </row>
    <row r="733" spans="3:5" ht="12.75">
      <c r="C733" s="67">
        <f t="shared" si="33"/>
        <v>0.989829586004381</v>
      </c>
      <c r="D733" s="69">
        <f t="shared" si="34"/>
        <v>2.319999999999943</v>
      </c>
      <c r="E733" s="22">
        <f t="shared" si="35"/>
        <v>0.003452739077049804</v>
      </c>
    </row>
    <row r="734" spans="3:5" ht="12.75">
      <c r="C734" s="67">
        <f t="shared" si="33"/>
        <v>0.9900969469428325</v>
      </c>
      <c r="D734" s="69">
        <f t="shared" si="34"/>
        <v>2.329999999999943</v>
      </c>
      <c r="E734" s="22">
        <f t="shared" si="35"/>
        <v>0.0033523718740654414</v>
      </c>
    </row>
    <row r="735" spans="3:5" ht="12.75">
      <c r="C735" s="67">
        <f t="shared" si="33"/>
        <v>0.9903581503713866</v>
      </c>
      <c r="D735" s="69">
        <f t="shared" si="34"/>
        <v>2.3399999999999426</v>
      </c>
      <c r="E735" s="22">
        <f t="shared" si="35"/>
        <v>0.003254647340636435</v>
      </c>
    </row>
    <row r="736" spans="3:5" ht="12.75">
      <c r="C736" s="67">
        <f t="shared" si="33"/>
        <v>0.9906133125851869</v>
      </c>
      <c r="D736" s="69">
        <f t="shared" si="34"/>
        <v>2.3499999999999424</v>
      </c>
      <c r="E736" s="22">
        <f t="shared" si="35"/>
        <v>0.0031595044903876164</v>
      </c>
    </row>
    <row r="737" spans="3:5" ht="12.75">
      <c r="C737" s="67">
        <f aca="true" t="shared" si="36" ref="C737:C800">NORMDIST(D737,0,1,1)</f>
        <v>0.9908625483839046</v>
      </c>
      <c r="D737" s="69">
        <f t="shared" si="34"/>
        <v>2.359999999999942</v>
      </c>
      <c r="E737" s="22">
        <f t="shared" si="35"/>
        <v>0.0030668834924013413</v>
      </c>
    </row>
    <row r="738" spans="3:5" ht="12.75">
      <c r="C738" s="67">
        <f t="shared" si="36"/>
        <v>0.9911059710723579</v>
      </c>
      <c r="D738" s="69">
        <f t="shared" si="34"/>
        <v>2.369999999999942</v>
      </c>
      <c r="E738" s="22">
        <f t="shared" si="35"/>
        <v>0.0029767256562549527</v>
      </c>
    </row>
    <row r="739" spans="3:5" ht="12.75">
      <c r="C739" s="67">
        <f t="shared" si="36"/>
        <v>0.9913436924617083</v>
      </c>
      <c r="D739" s="69">
        <f t="shared" si="34"/>
        <v>2.3799999999999417</v>
      </c>
      <c r="E739" s="22">
        <f t="shared" si="35"/>
        <v>0.0028889734170708323</v>
      </c>
    </row>
    <row r="740" spans="3:5" ht="12.75">
      <c r="C740" s="67">
        <f t="shared" si="36"/>
        <v>0.9915758228712201</v>
      </c>
      <c r="D740" s="69">
        <f t="shared" si="34"/>
        <v>2.3899999999999415</v>
      </c>
      <c r="E740" s="22">
        <f t="shared" si="35"/>
        <v>0.002803570320580543</v>
      </c>
    </row>
    <row r="741" spans="3:5" ht="12.75">
      <c r="C741" s="67">
        <f t="shared" si="36"/>
        <v>0.9918024711305671</v>
      </c>
      <c r="D741" s="69">
        <f t="shared" si="34"/>
        <v>2.3999999999999413</v>
      </c>
      <c r="E741" s="22">
        <f t="shared" si="35"/>
        <v>0.002720461008207515</v>
      </c>
    </row>
    <row r="742" spans="3:5" ht="12.75">
      <c r="C742" s="67">
        <f t="shared" si="36"/>
        <v>0.9920237445826745</v>
      </c>
      <c r="D742" s="69">
        <f t="shared" si="34"/>
        <v>2.409999999999941</v>
      </c>
      <c r="E742" s="22">
        <f t="shared" si="35"/>
        <v>0.002639591202178517</v>
      </c>
    </row>
    <row r="743" spans="3:5" ht="12.75">
      <c r="C743" s="67">
        <f t="shared" si="36"/>
        <v>0.9922397490870825</v>
      </c>
      <c r="D743" s="69">
        <f t="shared" si="34"/>
        <v>2.419999999999941</v>
      </c>
      <c r="E743" s="22">
        <f t="shared" si="35"/>
        <v>0.002560907690665838</v>
      </c>
    </row>
    <row r="744" spans="3:5" ht="12.75">
      <c r="C744" s="67">
        <f t="shared" si="36"/>
        <v>0.9924505890238141</v>
      </c>
      <c r="D744" s="69">
        <f t="shared" si="34"/>
        <v>2.4299999999999407</v>
      </c>
      <c r="E744" s="22">
        <f t="shared" si="35"/>
        <v>0.002484358312963928</v>
      </c>
    </row>
    <row r="745" spans="3:5" ht="12.75">
      <c r="C745" s="67">
        <f t="shared" si="36"/>
        <v>0.9926563672977381</v>
      </c>
      <c r="D745" s="69">
        <f t="shared" si="34"/>
        <v>2.4399999999999404</v>
      </c>
      <c r="E745" s="22">
        <f t="shared" si="35"/>
        <v>0.002409891944710179</v>
      </c>
    </row>
    <row r="746" spans="3:5" ht="12.75">
      <c r="C746" s="67">
        <f t="shared" si="36"/>
        <v>0.9928571853434088</v>
      </c>
      <c r="D746" s="69">
        <f t="shared" si="34"/>
        <v>2.4499999999999402</v>
      </c>
      <c r="E746" s="22">
        <f t="shared" si="35"/>
        <v>0.002337458483150291</v>
      </c>
    </row>
    <row r="747" spans="3:5" ht="12.75">
      <c r="C747" s="67">
        <f t="shared" si="36"/>
        <v>0.9930531431303721</v>
      </c>
      <c r="D747" s="69">
        <f t="shared" si="34"/>
        <v>2.45999999999994</v>
      </c>
      <c r="E747" s="22">
        <f t="shared" si="35"/>
        <v>0.0022670088324555325</v>
      </c>
    </row>
    <row r="748" spans="3:5" ht="12.75">
      <c r="C748" s="67">
        <f t="shared" si="36"/>
        <v>0.9932443391689211</v>
      </c>
      <c r="D748" s="69">
        <f t="shared" si="34"/>
        <v>2.46999999999994</v>
      </c>
      <c r="E748" s="22">
        <f t="shared" si="35"/>
        <v>0.002198494889094439</v>
      </c>
    </row>
    <row r="749" spans="3:5" ht="12.75">
      <c r="C749" s="67">
        <f t="shared" si="36"/>
        <v>0.9934308705162906</v>
      </c>
      <c r="D749" s="69">
        <f t="shared" si="34"/>
        <v>2.4799999999999396</v>
      </c>
      <c r="E749" s="22">
        <f t="shared" si="35"/>
        <v>0.0021318695272659997</v>
      </c>
    </row>
    <row r="750" spans="3:5" ht="12.75">
      <c r="C750" s="67">
        <f t="shared" si="36"/>
        <v>0.9936128327832746</v>
      </c>
      <c r="D750" s="69">
        <f t="shared" si="34"/>
        <v>2.4899999999999394</v>
      </c>
      <c r="E750" s="22">
        <f t="shared" si="35"/>
        <v>0.0020670865843965235</v>
      </c>
    </row>
    <row r="751" spans="3:5" ht="12.75">
      <c r="C751" s="67">
        <f t="shared" si="36"/>
        <v>0.9937903201412532</v>
      </c>
      <c r="D751" s="69">
        <f t="shared" si="34"/>
        <v>2.499999999999939</v>
      </c>
      <c r="E751" s="22">
        <f t="shared" si="35"/>
        <v>0.0020041008467046664</v>
      </c>
    </row>
    <row r="752" spans="3:5" ht="12.75">
      <c r="C752" s="67">
        <f t="shared" si="36"/>
        <v>0.9939634253296176</v>
      </c>
      <c r="D752" s="69">
        <f t="shared" si="34"/>
        <v>2.509999999999939</v>
      </c>
      <c r="E752" s="22">
        <f t="shared" si="35"/>
        <v>0.0019428680348400236</v>
      </c>
    </row>
    <row r="753" spans="3:5" ht="12.75">
      <c r="C753" s="67">
        <f t="shared" si="36"/>
        <v>0.9941322396635767</v>
      </c>
      <c r="D753" s="69">
        <f t="shared" si="34"/>
        <v>2.5199999999999387</v>
      </c>
      <c r="E753" s="22">
        <f t="shared" si="35"/>
        <v>0.0018833447895971918</v>
      </c>
    </row>
    <row r="754" spans="3:5" ht="12.75">
      <c r="C754" s="67">
        <f t="shared" si="36"/>
        <v>0.9942968530423346</v>
      </c>
      <c r="D754" s="69">
        <f t="shared" si="34"/>
        <v>2.5299999999999385</v>
      </c>
      <c r="E754" s="22">
        <f t="shared" si="35"/>
        <v>0.0018254886577099508</v>
      </c>
    </row>
    <row r="755" spans="3:5" ht="12.75">
      <c r="C755" s="67">
        <f t="shared" si="36"/>
        <v>0.9944573539576249</v>
      </c>
      <c r="D755" s="69">
        <f t="shared" si="34"/>
        <v>2.5399999999999383</v>
      </c>
      <c r="E755" s="22">
        <f t="shared" si="35"/>
        <v>0.0017692580777309182</v>
      </c>
    </row>
    <row r="756" spans="3:5" ht="12.75">
      <c r="C756" s="67">
        <f t="shared" si="36"/>
        <v>0.9946138295025878</v>
      </c>
      <c r="D756" s="69">
        <f t="shared" si="34"/>
        <v>2.549999999999938</v>
      </c>
      <c r="E756" s="22">
        <f t="shared" si="35"/>
        <v>0.0017146123659968551</v>
      </c>
    </row>
    <row r="757" spans="3:5" ht="12.75">
      <c r="C757" s="67">
        <f t="shared" si="36"/>
        <v>0.9947663653809784</v>
      </c>
      <c r="D757" s="69">
        <f t="shared" si="34"/>
        <v>2.559999999999938</v>
      </c>
      <c r="E757" s="22">
        <f t="shared" si="35"/>
        <v>0.001661511702684873</v>
      </c>
    </row>
    <row r="758" spans="3:5" ht="12.75">
      <c r="C758" s="67">
        <f t="shared" si="36"/>
        <v>0.9949150459166931</v>
      </c>
      <c r="D758" s="69">
        <f t="shared" si="34"/>
        <v>2.5699999999999377</v>
      </c>
      <c r="E758" s="22">
        <f t="shared" si="35"/>
        <v>0.0016099171179639864</v>
      </c>
    </row>
    <row r="759" spans="3:5" ht="12.75">
      <c r="C759" s="67">
        <f t="shared" si="36"/>
        <v>0.9950599540636005</v>
      </c>
      <c r="D759" s="69">
        <f t="shared" si="34"/>
        <v>2.5799999999999375</v>
      </c>
      <c r="E759" s="22">
        <f t="shared" si="35"/>
        <v>0.0015597904782415541</v>
      </c>
    </row>
    <row r="760" spans="3:5" ht="12.75">
      <c r="C760" s="67">
        <f t="shared" si="36"/>
        <v>0.9952011714156656</v>
      </c>
      <c r="D760" s="69">
        <f t="shared" si="34"/>
        <v>2.5899999999999372</v>
      </c>
      <c r="E760" s="22">
        <f t="shared" si="35"/>
        <v>0.0015110944725121658</v>
      </c>
    </row>
    <row r="761" spans="3:5" ht="12.75">
      <c r="C761" s="67">
        <f t="shared" si="36"/>
        <v>0.9953387782173538</v>
      </c>
      <c r="D761" s="69">
        <f t="shared" si="34"/>
        <v>2.599999999999937</v>
      </c>
      <c r="E761" s="22">
        <f t="shared" si="35"/>
        <v>0.0014637925988081057</v>
      </c>
    </row>
    <row r="762" spans="3:5" ht="12.75">
      <c r="C762" s="67">
        <f t="shared" si="36"/>
        <v>0.9954728533743029</v>
      </c>
      <c r="D762" s="69">
        <f t="shared" si="34"/>
        <v>2.609999999999937</v>
      </c>
      <c r="E762" s="22">
        <f t="shared" si="35"/>
        <v>0.0014178491507544355</v>
      </c>
    </row>
    <row r="763" spans="3:5" ht="12.75">
      <c r="C763" s="67">
        <f t="shared" si="36"/>
        <v>0.995603474464251</v>
      </c>
      <c r="D763" s="69">
        <f t="shared" si="34"/>
        <v>2.6199999999999366</v>
      </c>
      <c r="E763" s="22">
        <f t="shared" si="35"/>
        <v>0.0013732292042353874</v>
      </c>
    </row>
    <row r="764" spans="3:5" ht="12.75">
      <c r="C764" s="67">
        <f t="shared" si="36"/>
        <v>0.9957307177482084</v>
      </c>
      <c r="D764" s="69">
        <f t="shared" si="34"/>
        <v>2.6299999999999364</v>
      </c>
      <c r="E764" s="22">
        <f t="shared" si="35"/>
        <v>0.0013298986041687388</v>
      </c>
    </row>
    <row r="765" spans="3:5" ht="12.75">
      <c r="C765" s="67">
        <f t="shared" si="36"/>
        <v>0.9958546581818613</v>
      </c>
      <c r="D765" s="69">
        <f t="shared" si="34"/>
        <v>2.639999999999936</v>
      </c>
      <c r="E765" s="22">
        <f t="shared" si="35"/>
        <v>0.0012878239513940022</v>
      </c>
    </row>
    <row r="766" spans="3:5" ht="12.75">
      <c r="C766" s="67">
        <f t="shared" si="36"/>
        <v>0.9959753694271962</v>
      </c>
      <c r="D766" s="69">
        <f t="shared" si="34"/>
        <v>2.649999999999936</v>
      </c>
      <c r="E766" s="22">
        <f t="shared" si="35"/>
        <v>0.0012469725896774447</v>
      </c>
    </row>
    <row r="767" spans="3:5" ht="12.75">
      <c r="C767" s="67">
        <f t="shared" si="36"/>
        <v>0.9960929238643338</v>
      </c>
      <c r="D767" s="69">
        <f t="shared" si="34"/>
        <v>2.6599999999999357</v>
      </c>
      <c r="E767" s="22">
        <f t="shared" si="35"/>
        <v>0.0012073125928326756</v>
      </c>
    </row>
    <row r="768" spans="3:5" ht="12.75">
      <c r="C768" s="67">
        <f t="shared" si="36"/>
        <v>0.9962073926035594</v>
      </c>
      <c r="D768" s="69">
        <f t="shared" si="34"/>
        <v>2.6699999999999355</v>
      </c>
      <c r="E768" s="22">
        <f t="shared" si="35"/>
        <v>0.0011688127519619007</v>
      </c>
    </row>
    <row r="769" spans="3:5" ht="12.75">
      <c r="C769" s="67">
        <f t="shared" si="36"/>
        <v>0.9963188454975412</v>
      </c>
      <c r="D769" s="69">
        <f t="shared" si="34"/>
        <v>2.6799999999999353</v>
      </c>
      <c r="E769" s="22">
        <f t="shared" si="35"/>
        <v>0.0011314425628182433</v>
      </c>
    </row>
    <row r="770" spans="3:5" ht="12.75">
      <c r="C770" s="67">
        <f t="shared" si="36"/>
        <v>0.9964273511537243</v>
      </c>
      <c r="D770" s="69">
        <f t="shared" si="34"/>
        <v>2.689999999999935</v>
      </c>
      <c r="E770" s="22">
        <f t="shared" si="35"/>
        <v>0.0010951722132925782</v>
      </c>
    </row>
    <row r="771" spans="3:5" ht="12.75">
      <c r="C771" s="67">
        <f t="shared" si="36"/>
        <v>0.996532976946888</v>
      </c>
      <c r="D771" s="69">
        <f t="shared" si="34"/>
        <v>2.699999999999935</v>
      </c>
      <c r="E771" s="22">
        <f t="shared" si="35"/>
        <v>0.001059972571022326</v>
      </c>
    </row>
    <row r="772" spans="3:5" ht="12.75">
      <c r="C772" s="67">
        <f t="shared" si="36"/>
        <v>0.9966357890318606</v>
      </c>
      <c r="D772" s="69">
        <f t="shared" si="34"/>
        <v>2.7099999999999347</v>
      </c>
      <c r="E772" s="22">
        <f t="shared" si="35"/>
        <v>0.0010258151711312197</v>
      </c>
    </row>
    <row r="773" spans="3:5" ht="12.75">
      <c r="C773" s="67">
        <f t="shared" si="36"/>
        <v>0.996735852356375</v>
      </c>
      <c r="D773" s="69">
        <f t="shared" si="34"/>
        <v>2.7199999999999345</v>
      </c>
      <c r="E773" s="22">
        <f t="shared" si="35"/>
        <v>0.0009926722040930081</v>
      </c>
    </row>
    <row r="774" spans="3:5" ht="12.75">
      <c r="C774" s="67">
        <f t="shared" si="36"/>
        <v>0.9968332306740607</v>
      </c>
      <c r="D774" s="69">
        <f t="shared" si="34"/>
        <v>2.7299999999999343</v>
      </c>
      <c r="E774" s="22">
        <f t="shared" si="35"/>
        <v>0.0009605165037272576</v>
      </c>
    </row>
    <row r="775" spans="3:5" ht="12.75">
      <c r="C775" s="67">
        <f t="shared" si="36"/>
        <v>0.9969279865575584</v>
      </c>
      <c r="D775" s="69">
        <f t="shared" si="34"/>
        <v>2.739999999999934</v>
      </c>
      <c r="E775" s="22">
        <f t="shared" si="35"/>
        <v>0.0009293215353242817</v>
      </c>
    </row>
    <row r="776" spans="3:5" ht="12.75">
      <c r="C776" s="67">
        <f t="shared" si="36"/>
        <v>0.9970201814117493</v>
      </c>
      <c r="D776" s="69">
        <f t="shared" si="34"/>
        <v>2.749999999999934</v>
      </c>
      <c r="E776" s="22">
        <f t="shared" si="35"/>
        <v>0.0008990613839034989</v>
      </c>
    </row>
    <row r="777" spans="3:5" ht="12.75">
      <c r="C777" s="67">
        <f t="shared" si="36"/>
        <v>0.9971098754870884</v>
      </c>
      <c r="D777" s="69">
        <f t="shared" si="34"/>
        <v>2.7599999999999336</v>
      </c>
      <c r="E777" s="22">
        <f t="shared" si="35"/>
        <v>0.0008697107426030321</v>
      </c>
    </row>
    <row r="778" spans="3:5" ht="12.75">
      <c r="C778" s="67">
        <f t="shared" si="36"/>
        <v>0.997197127893034</v>
      </c>
      <c r="D778" s="69">
        <f t="shared" si="34"/>
        <v>2.7699999999999334</v>
      </c>
      <c r="E778" s="22">
        <f t="shared" si="35"/>
        <v>0.0008412449012057729</v>
      </c>
    </row>
    <row r="779" spans="3:5" ht="12.75">
      <c r="C779" s="67">
        <f t="shared" si="36"/>
        <v>0.9972819966115619</v>
      </c>
      <c r="D779" s="69">
        <f t="shared" si="34"/>
        <v>2.779999999999933</v>
      </c>
      <c r="E779" s="22">
        <f t="shared" si="35"/>
        <v>0.0008136397347968905</v>
      </c>
    </row>
    <row r="780" spans="3:5" ht="12.75">
      <c r="C780" s="67">
        <f t="shared" si="36"/>
        <v>0.9973645385107572</v>
      </c>
      <c r="D780" s="69">
        <f t="shared" si="34"/>
        <v>2.789999999999933</v>
      </c>
      <c r="E780" s="22">
        <f t="shared" si="35"/>
        <v>0.0007868716925604142</v>
      </c>
    </row>
    <row r="781" spans="3:5" ht="12.75">
      <c r="C781" s="67">
        <f t="shared" si="36"/>
        <v>0.9974448093584745</v>
      </c>
      <c r="D781" s="69">
        <f aca="true" t="shared" si="37" ref="D781:D844">D780+0.01</f>
        <v>2.7999999999999328</v>
      </c>
      <c r="E781" s="22">
        <f aca="true" t="shared" si="38" ref="E781:E844">NORMDIST(D781,0,1,0)-D781*(1-NORMDIST(D781,0,1,1))</f>
        <v>0.0007609177867101136</v>
      </c>
    </row>
    <row r="782" spans="3:5" ht="12.75">
      <c r="C782" s="67">
        <f t="shared" si="36"/>
        <v>0.9975228638360565</v>
      </c>
      <c r="D782" s="69">
        <f t="shared" si="37"/>
        <v>2.8099999999999326</v>
      </c>
      <c r="E782" s="22">
        <f t="shared" si="38"/>
        <v>0.0007357555815576651</v>
      </c>
    </row>
    <row r="783" spans="3:5" ht="12.75">
      <c r="C783" s="67">
        <f t="shared" si="36"/>
        <v>0.9975987555521058</v>
      </c>
      <c r="D783" s="69">
        <f t="shared" si="37"/>
        <v>2.8199999999999323</v>
      </c>
      <c r="E783" s="22">
        <f t="shared" si="38"/>
        <v>0.0007113631827203757</v>
      </c>
    </row>
    <row r="784" spans="3:5" ht="12.75">
      <c r="C784" s="67">
        <f t="shared" si="36"/>
        <v>0.9976725370562972</v>
      </c>
      <c r="D784" s="69">
        <f t="shared" si="37"/>
        <v>2.829999999999932</v>
      </c>
      <c r="E784" s="22">
        <f t="shared" si="38"/>
        <v>0.0006877192264638943</v>
      </c>
    </row>
    <row r="785" spans="3:5" ht="12.75">
      <c r="C785" s="67">
        <f t="shared" si="36"/>
        <v>0.9977442598532267</v>
      </c>
      <c r="D785" s="69">
        <f t="shared" si="37"/>
        <v>2.839999999999932</v>
      </c>
      <c r="E785" s="22">
        <f t="shared" si="38"/>
        <v>0.0006648028691847363</v>
      </c>
    </row>
    <row r="786" spans="3:5" ht="12.75">
      <c r="C786" s="67">
        <f t="shared" si="36"/>
        <v>0.997813974416287</v>
      </c>
      <c r="D786" s="69">
        <f t="shared" si="37"/>
        <v>2.8499999999999317</v>
      </c>
      <c r="E786" s="22">
        <f t="shared" si="38"/>
        <v>0.0006425937770335568</v>
      </c>
    </row>
    <row r="787" spans="3:5" ht="12.75">
      <c r="C787" s="67">
        <f t="shared" si="36"/>
        <v>0.9978817302015627</v>
      </c>
      <c r="D787" s="69">
        <f t="shared" si="37"/>
        <v>2.8599999999999315</v>
      </c>
      <c r="E787" s="22">
        <f t="shared" si="38"/>
        <v>0.000621072115673328</v>
      </c>
    </row>
    <row r="788" spans="3:5" ht="12.75">
      <c r="C788" s="67">
        <f t="shared" si="36"/>
        <v>0.9979475756617369</v>
      </c>
      <c r="D788" s="69">
        <f t="shared" si="37"/>
        <v>2.8699999999999313</v>
      </c>
      <c r="E788" s="22">
        <f t="shared" si="38"/>
        <v>0.0006002185401795812</v>
      </c>
    </row>
    <row r="789" spans="3:5" ht="12.75">
      <c r="C789" s="67">
        <f t="shared" si="36"/>
        <v>0.9980115582600042</v>
      </c>
      <c r="D789" s="69">
        <f t="shared" si="37"/>
        <v>2.879999999999931</v>
      </c>
      <c r="E789" s="22">
        <f t="shared" si="38"/>
        <v>0.000580014185079426</v>
      </c>
    </row>
    <row r="790" spans="3:5" ht="12.75">
      <c r="C790" s="67">
        <f t="shared" si="36"/>
        <v>0.9980737244839809</v>
      </c>
      <c r="D790" s="69">
        <f t="shared" si="37"/>
        <v>2.889999999999931</v>
      </c>
      <c r="E790" s="22">
        <f t="shared" si="38"/>
        <v>0.0005604406545298649</v>
      </c>
    </row>
    <row r="791" spans="3:5" ht="12.75">
      <c r="C791" s="67">
        <f t="shared" si="36"/>
        <v>0.9981341198596053</v>
      </c>
      <c r="D791" s="69">
        <f t="shared" si="37"/>
        <v>2.8999999999999306</v>
      </c>
      <c r="E791" s="22">
        <f t="shared" si="38"/>
        <v>0.0005414800126326037</v>
      </c>
    </row>
    <row r="792" spans="3:5" ht="12.75">
      <c r="C792" s="67">
        <f t="shared" si="36"/>
        <v>0.9981927889650246</v>
      </c>
      <c r="D792" s="69">
        <f t="shared" si="37"/>
        <v>2.9099999999999304</v>
      </c>
      <c r="E792" s="22">
        <f t="shared" si="38"/>
        <v>0.000523114773892398</v>
      </c>
    </row>
    <row r="793" spans="3:5" ht="12.75">
      <c r="C793" s="67">
        <f t="shared" si="36"/>
        <v>0.9982497754444584</v>
      </c>
      <c r="D793" s="69">
        <f t="shared" si="37"/>
        <v>2.91999999999993</v>
      </c>
      <c r="E793" s="22">
        <f t="shared" si="38"/>
        <v>0.0005053278938106573</v>
      </c>
    </row>
    <row r="794" spans="3:5" ht="12.75">
      <c r="C794" s="67">
        <f t="shared" si="36"/>
        <v>0.9983051220220346</v>
      </c>
      <c r="D794" s="69">
        <f t="shared" si="37"/>
        <v>2.92999999999993</v>
      </c>
      <c r="E794" s="22">
        <f t="shared" si="38"/>
        <v>0.0004881027596191235</v>
      </c>
    </row>
    <row r="795" spans="3:5" ht="12.75">
      <c r="C795" s="67">
        <f t="shared" si="36"/>
        <v>0.9983588705155916</v>
      </c>
      <c r="D795" s="69">
        <f t="shared" si="37"/>
        <v>2.93999999999993</v>
      </c>
      <c r="E795" s="22">
        <f t="shared" si="38"/>
        <v>0.0004714231811514674</v>
      </c>
    </row>
    <row r="796" spans="3:5" ht="12.75">
      <c r="C796" s="67">
        <f t="shared" si="36"/>
        <v>0.9984110618504396</v>
      </c>
      <c r="D796" s="69">
        <f t="shared" si="37"/>
        <v>2.9499999999999296</v>
      </c>
      <c r="E796" s="22">
        <f t="shared" si="38"/>
        <v>0.00045527338185192764</v>
      </c>
    </row>
    <row r="797" spans="3:5" ht="12.75">
      <c r="C797" s="67">
        <f t="shared" si="36"/>
        <v>0.998461736073078</v>
      </c>
      <c r="D797" s="69">
        <f t="shared" si="37"/>
        <v>2.9599999999999294</v>
      </c>
      <c r="E797" s="22">
        <f t="shared" si="38"/>
        <v>0.0004396379899243366</v>
      </c>
    </row>
    <row r="798" spans="3:5" ht="12.75">
      <c r="C798" s="67">
        <f t="shared" si="36"/>
        <v>0.9985109323648595</v>
      </c>
      <c r="D798" s="69">
        <f t="shared" si="37"/>
        <v>2.969999999999929</v>
      </c>
      <c r="E798" s="22">
        <f t="shared" si="38"/>
        <v>0.00042450202961293385</v>
      </c>
    </row>
    <row r="799" spans="3:5" ht="12.75">
      <c r="C799" s="67">
        <f t="shared" si="36"/>
        <v>0.9985586890556007</v>
      </c>
      <c r="D799" s="69">
        <f t="shared" si="37"/>
        <v>2.979999999999929</v>
      </c>
      <c r="E799" s="22">
        <f t="shared" si="38"/>
        <v>0.00040985091262529805</v>
      </c>
    </row>
    <row r="800" spans="3:5" ht="12.75">
      <c r="C800" s="67">
        <f t="shared" si="36"/>
        <v>0.9986050436371289</v>
      </c>
      <c r="D800" s="69">
        <f t="shared" si="37"/>
        <v>2.9899999999999287</v>
      </c>
      <c r="E800" s="22">
        <f t="shared" si="38"/>
        <v>0.0003956704296865579</v>
      </c>
    </row>
    <row r="801" spans="3:5" ht="12.75">
      <c r="C801" s="67">
        <f aca="true" t="shared" si="39" ref="C801:C864">NORMDIST(D801,0,1,1)</f>
        <v>0.9986500327767642</v>
      </c>
      <c r="D801" s="69">
        <f t="shared" si="37"/>
        <v>2.9999999999999285</v>
      </c>
      <c r="E801" s="22">
        <f t="shared" si="38"/>
        <v>0.00038194674223174414</v>
      </c>
    </row>
    <row r="802" spans="3:5" ht="12.75">
      <c r="C802" s="67">
        <f t="shared" si="39"/>
        <v>0.9986936923307305</v>
      </c>
      <c r="D802" s="69">
        <f t="shared" si="37"/>
        <v>3.0099999999999283</v>
      </c>
      <c r="E802" s="22">
        <f t="shared" si="38"/>
        <v>0.0003686663742301661</v>
      </c>
    </row>
    <row r="803" spans="3:5" ht="12.75">
      <c r="C803" s="67">
        <f t="shared" si="39"/>
        <v>0.9987360573574906</v>
      </c>
      <c r="D803" s="69">
        <f t="shared" si="37"/>
        <v>3.019999999999928</v>
      </c>
      <c r="E803" s="22">
        <f t="shared" si="38"/>
        <v>0.0003558162041465817</v>
      </c>
    </row>
    <row r="804" spans="3:5" ht="12.75">
      <c r="C804" s="67">
        <f t="shared" si="39"/>
        <v>0.9987771621310019</v>
      </c>
      <c r="D804" s="69">
        <f t="shared" si="37"/>
        <v>3.029999999999928</v>
      </c>
      <c r="E804" s="22">
        <f t="shared" si="38"/>
        <v>0.0003433834570310745</v>
      </c>
    </row>
    <row r="805" spans="3:5" ht="12.75">
      <c r="C805" s="67">
        <f t="shared" si="39"/>
        <v>0.9988170401538883</v>
      </c>
      <c r="D805" s="69">
        <f t="shared" si="37"/>
        <v>3.0399999999999276</v>
      </c>
      <c r="E805" s="22">
        <f t="shared" si="38"/>
        <v>0.00033135569674610154</v>
      </c>
    </row>
    <row r="806" spans="3:5" ht="12.75">
      <c r="C806" s="67">
        <f t="shared" si="39"/>
        <v>0.9988557241705238</v>
      </c>
      <c r="D806" s="69">
        <f t="shared" si="37"/>
        <v>3.0499999999999274</v>
      </c>
      <c r="E806" s="22">
        <f t="shared" si="38"/>
        <v>0.00031972081832037577</v>
      </c>
    </row>
    <row r="807" spans="3:5" ht="12.75">
      <c r="C807" s="67">
        <f t="shared" si="39"/>
        <v>0.9988932461800247</v>
      </c>
      <c r="D807" s="69">
        <f t="shared" si="37"/>
        <v>3.0599999999999272</v>
      </c>
      <c r="E807" s="22">
        <f t="shared" si="38"/>
        <v>0.0003084670404356121</v>
      </c>
    </row>
    <row r="808" spans="3:5" ht="12.75">
      <c r="C808" s="67">
        <f t="shared" si="39"/>
        <v>0.9989296374491462</v>
      </c>
      <c r="D808" s="69">
        <f t="shared" si="37"/>
        <v>3.069999999999927</v>
      </c>
      <c r="E808" s="22">
        <f t="shared" si="38"/>
        <v>0.00029758289804207973</v>
      </c>
    </row>
    <row r="809" spans="3:5" ht="12.75">
      <c r="C809" s="67">
        <f t="shared" si="39"/>
        <v>0.99896492852508</v>
      </c>
      <c r="D809" s="69">
        <f t="shared" si="37"/>
        <v>3.079999999999927</v>
      </c>
      <c r="E809" s="22">
        <f t="shared" si="38"/>
        <v>0.0002870572351022253</v>
      </c>
    </row>
    <row r="810" spans="3:5" ht="12.75">
      <c r="C810" s="67">
        <f t="shared" si="39"/>
        <v>0.99899914924815</v>
      </c>
      <c r="D810" s="69">
        <f t="shared" si="37"/>
        <v>3.0899999999999266</v>
      </c>
      <c r="E810" s="22">
        <f t="shared" si="38"/>
        <v>0.0002768791974619134</v>
      </c>
    </row>
    <row r="811" spans="3:5" ht="12.75">
      <c r="C811" s="67">
        <f t="shared" si="39"/>
        <v>0.9990323287644026</v>
      </c>
      <c r="D811" s="69">
        <f t="shared" si="37"/>
        <v>3.0999999999999264</v>
      </c>
      <c r="E811" s="22">
        <f t="shared" si="38"/>
        <v>0.0002670382258488655</v>
      </c>
    </row>
    <row r="812" spans="3:5" ht="12.75">
      <c r="C812" s="67">
        <f t="shared" si="39"/>
        <v>0.9990644955380882</v>
      </c>
      <c r="D812" s="69">
        <f t="shared" si="37"/>
        <v>3.109999999999926</v>
      </c>
      <c r="E812" s="22">
        <f t="shared" si="38"/>
        <v>0.0002575240489951212</v>
      </c>
    </row>
    <row r="813" spans="3:5" ht="12.75">
      <c r="C813" s="67">
        <f t="shared" si="39"/>
        <v>0.9990956773640317</v>
      </c>
      <c r="D813" s="69">
        <f t="shared" si="37"/>
        <v>3.119999999999926</v>
      </c>
      <c r="E813" s="22">
        <f t="shared" si="38"/>
        <v>0.0002483266768844505</v>
      </c>
    </row>
    <row r="814" spans="3:5" ht="12.75">
      <c r="C814" s="67">
        <f t="shared" si="39"/>
        <v>0.9991259013798894</v>
      </c>
      <c r="D814" s="69">
        <f t="shared" si="37"/>
        <v>3.1299999999999257</v>
      </c>
      <c r="E814" s="22">
        <f t="shared" si="38"/>
        <v>0.00023943639412294304</v>
      </c>
    </row>
    <row r="815" spans="3:5" ht="12.75">
      <c r="C815" s="67">
        <f t="shared" si="39"/>
        <v>0.9991551940782887</v>
      </c>
      <c r="D815" s="69">
        <f t="shared" si="37"/>
        <v>3.1399999999999255</v>
      </c>
      <c r="E815" s="22">
        <f t="shared" si="38"/>
        <v>0.0002308437534306253</v>
      </c>
    </row>
    <row r="816" spans="3:5" ht="12.75">
      <c r="C816" s="67">
        <f t="shared" si="39"/>
        <v>0.9991835813188493</v>
      </c>
      <c r="D816" s="69">
        <f t="shared" si="37"/>
        <v>3.1499999999999253</v>
      </c>
      <c r="E816" s="22">
        <f t="shared" si="38"/>
        <v>0.00022253956925553323</v>
      </c>
    </row>
    <row r="817" spans="3:5" ht="12.75">
      <c r="C817" s="67">
        <f t="shared" si="39"/>
        <v>0.9992110883400835</v>
      </c>
      <c r="D817" s="69">
        <f t="shared" si="37"/>
        <v>3.159999999999925</v>
      </c>
      <c r="E817" s="22">
        <f t="shared" si="38"/>
        <v>0.00021451491150539358</v>
      </c>
    </row>
    <row r="818" spans="3:5" ht="12.75">
      <c r="C818" s="67">
        <f t="shared" si="39"/>
        <v>0.9992377397711727</v>
      </c>
      <c r="D818" s="69">
        <f t="shared" si="37"/>
        <v>3.169999999999925</v>
      </c>
      <c r="E818" s="22">
        <f t="shared" si="38"/>
        <v>0.00020676109939914882</v>
      </c>
    </row>
    <row r="819" spans="3:5" ht="12.75">
      <c r="C819" s="67">
        <f t="shared" si="39"/>
        <v>0.9992635596436188</v>
      </c>
      <c r="D819" s="69">
        <f t="shared" si="37"/>
        <v>3.1799999999999247</v>
      </c>
      <c r="E819" s="22">
        <f t="shared" si="38"/>
        <v>0.00019926969543494722</v>
      </c>
    </row>
    <row r="820" spans="3:5" ht="12.75">
      <c r="C820" s="67">
        <f t="shared" si="39"/>
        <v>0.9992885714027685</v>
      </c>
      <c r="D820" s="69">
        <f t="shared" si="37"/>
        <v>3.1899999999999245</v>
      </c>
      <c r="E820" s="22">
        <f t="shared" si="38"/>
        <v>0.00019203249947286017</v>
      </c>
    </row>
    <row r="821" spans="3:5" ht="12.75">
      <c r="C821" s="67">
        <f t="shared" si="39"/>
        <v>0.9993127979192092</v>
      </c>
      <c r="D821" s="69">
        <f t="shared" si="37"/>
        <v>3.1999999999999242</v>
      </c>
      <c r="E821" s="22">
        <f t="shared" si="38"/>
        <v>0.00018504154293503758</v>
      </c>
    </row>
    <row r="822" spans="3:5" ht="12.75">
      <c r="C822" s="67">
        <f t="shared" si="39"/>
        <v>0.9993362615000337</v>
      </c>
      <c r="D822" s="69">
        <f t="shared" si="37"/>
        <v>3.209999999999924</v>
      </c>
      <c r="E822" s="22">
        <f t="shared" si="38"/>
        <v>0.0001782890831154159</v>
      </c>
    </row>
    <row r="823" spans="3:5" ht="12.75">
      <c r="C823" s="67">
        <f t="shared" si="39"/>
        <v>0.9993589838999739</v>
      </c>
      <c r="D823" s="69">
        <f t="shared" si="37"/>
        <v>3.219999999999924</v>
      </c>
      <c r="E823" s="22">
        <f t="shared" si="38"/>
        <v>0.00017176759760511836</v>
      </c>
    </row>
    <row r="824" spans="3:5" ht="12.75">
      <c r="C824" s="67">
        <f t="shared" si="39"/>
        <v>0.9993809863324004</v>
      </c>
      <c r="D824" s="69">
        <f t="shared" si="37"/>
        <v>3.2299999999999236</v>
      </c>
      <c r="E824" s="22">
        <f t="shared" si="38"/>
        <v>0.00016546977882479384</v>
      </c>
    </row>
    <row r="825" spans="3:5" ht="12.75">
      <c r="C825" s="67">
        <f t="shared" si="39"/>
        <v>0.9994022894801883</v>
      </c>
      <c r="D825" s="69">
        <f t="shared" si="37"/>
        <v>3.2399999999999234</v>
      </c>
      <c r="E825" s="22">
        <f t="shared" si="38"/>
        <v>0.00015938852866852855</v>
      </c>
    </row>
    <row r="826" spans="3:5" ht="12.75">
      <c r="C826" s="67">
        <f t="shared" si="39"/>
        <v>0.9994229135064481</v>
      </c>
      <c r="D826" s="69">
        <f t="shared" si="37"/>
        <v>3.249999999999923</v>
      </c>
      <c r="E826" s="22">
        <f t="shared" si="38"/>
        <v>0.00015351695325655857</v>
      </c>
    </row>
    <row r="827" spans="3:5" ht="12.75">
      <c r="C827" s="67">
        <f t="shared" si="39"/>
        <v>0.9994428780651181</v>
      </c>
      <c r="D827" s="69">
        <f t="shared" si="37"/>
        <v>3.259999999999923</v>
      </c>
      <c r="E827" s="22">
        <f t="shared" si="38"/>
        <v>0.00014784835778995599</v>
      </c>
    </row>
    <row r="828" spans="3:5" ht="12.75">
      <c r="C828" s="67">
        <f t="shared" si="39"/>
        <v>0.999462202311422</v>
      </c>
      <c r="D828" s="69">
        <f t="shared" si="37"/>
        <v>3.2699999999999227</v>
      </c>
      <c r="E828" s="22">
        <f t="shared" si="38"/>
        <v>0.00014237624151661014</v>
      </c>
    </row>
    <row r="829" spans="3:5" ht="12.75">
      <c r="C829" s="67">
        <f t="shared" si="39"/>
        <v>0.9994809049121864</v>
      </c>
      <c r="D829" s="69">
        <f t="shared" si="37"/>
        <v>3.2799999999999225</v>
      </c>
      <c r="E829" s="22">
        <f t="shared" si="38"/>
        <v>0.00013709429279631273</v>
      </c>
    </row>
    <row r="830" spans="3:5" ht="12.75">
      <c r="C830" s="67">
        <f t="shared" si="39"/>
        <v>0.9994990040560208</v>
      </c>
      <c r="D830" s="69">
        <f t="shared" si="37"/>
        <v>3.2899999999999223</v>
      </c>
      <c r="E830" s="22">
        <f t="shared" si="38"/>
        <v>0.0001319963842706987</v>
      </c>
    </row>
    <row r="831" spans="3:5" ht="12.75">
      <c r="C831" s="67">
        <f t="shared" si="39"/>
        <v>0.9995165174633571</v>
      </c>
      <c r="D831" s="69">
        <f t="shared" si="37"/>
        <v>3.299999999999922</v>
      </c>
      <c r="E831" s="22">
        <f t="shared" si="38"/>
        <v>0.000127076568132669</v>
      </c>
    </row>
    <row r="832" spans="3:5" ht="12.75">
      <c r="C832" s="67">
        <f t="shared" si="39"/>
        <v>0.999533462396351</v>
      </c>
      <c r="D832" s="69">
        <f t="shared" si="37"/>
        <v>3.309999999999922</v>
      </c>
      <c r="E832" s="22">
        <f t="shared" si="38"/>
        <v>0.00012232907149682952</v>
      </c>
    </row>
    <row r="833" spans="3:5" ht="12.75">
      <c r="C833" s="67">
        <f t="shared" si="39"/>
        <v>0.9995498556686414</v>
      </c>
      <c r="D833" s="69">
        <f t="shared" si="37"/>
        <v>3.3199999999999217</v>
      </c>
      <c r="E833" s="22">
        <f t="shared" si="38"/>
        <v>0.0001177482918670494</v>
      </c>
    </row>
    <row r="834" spans="3:5" ht="12.75">
      <c r="C834" s="67">
        <f t="shared" si="39"/>
        <v>0.9995657136549712</v>
      </c>
      <c r="D834" s="69">
        <f t="shared" si="37"/>
        <v>3.3299999999999215</v>
      </c>
      <c r="E834" s="22">
        <f t="shared" si="38"/>
        <v>0.00011332879270208106</v>
      </c>
    </row>
    <row r="835" spans="3:5" ht="12.75">
      <c r="C835" s="67">
        <f t="shared" si="39"/>
        <v>0.999581052300666</v>
      </c>
      <c r="D835" s="69">
        <f t="shared" si="37"/>
        <v>3.3399999999999213</v>
      </c>
      <c r="E835" s="22">
        <f t="shared" si="38"/>
        <v>0.00010906529907504987</v>
      </c>
    </row>
    <row r="836" spans="3:5" ht="12.75">
      <c r="C836" s="67">
        <f t="shared" si="39"/>
        <v>0.9995958871309734</v>
      </c>
      <c r="D836" s="69">
        <f t="shared" si="37"/>
        <v>3.349999999999921</v>
      </c>
      <c r="E836" s="22">
        <f t="shared" si="38"/>
        <v>0.00010495269342791834</v>
      </c>
    </row>
    <row r="837" spans="3:5" ht="12.75">
      <c r="C837" s="67">
        <f t="shared" si="39"/>
        <v>0.9996102332602609</v>
      </c>
      <c r="D837" s="69">
        <f t="shared" si="37"/>
        <v>3.359999999999921</v>
      </c>
      <c r="E837" s="22">
        <f t="shared" si="38"/>
        <v>0.00010098601141835732</v>
      </c>
    </row>
    <row r="838" spans="3:5" ht="12.75">
      <c r="C838" s="67">
        <f t="shared" si="39"/>
        <v>0.9996241054010738</v>
      </c>
      <c r="D838" s="69">
        <f t="shared" si="37"/>
        <v>3.3699999999999206</v>
      </c>
      <c r="E838" s="22">
        <f t="shared" si="38"/>
        <v>9.716043785809223E-05</v>
      </c>
    </row>
    <row r="839" spans="3:5" ht="12.75">
      <c r="C839" s="67">
        <f t="shared" si="39"/>
        <v>0.9996375178730524</v>
      </c>
      <c r="D839" s="69">
        <f t="shared" si="37"/>
        <v>3.3799999999999204</v>
      </c>
      <c r="E839" s="22">
        <f t="shared" si="38"/>
        <v>9.347130274036893E-05</v>
      </c>
    </row>
    <row r="840" spans="3:5" ht="12.75">
      <c r="C840" s="67">
        <f t="shared" si="39"/>
        <v>0.9996504846117094</v>
      </c>
      <c r="D840" s="69">
        <f t="shared" si="37"/>
        <v>3.38999999999992</v>
      </c>
      <c r="E840" s="22">
        <f t="shared" si="38"/>
        <v>8.991407735692162E-05</v>
      </c>
    </row>
    <row r="841" spans="3:5" ht="12.75">
      <c r="C841" s="67">
        <f t="shared" si="39"/>
        <v>0.9996630191770668</v>
      </c>
      <c r="D841" s="69">
        <f t="shared" si="37"/>
        <v>3.39999999999992</v>
      </c>
      <c r="E841" s="22">
        <f t="shared" si="38"/>
        <v>8.648437050047335E-05</v>
      </c>
    </row>
    <row r="842" spans="3:5" ht="12.75">
      <c r="C842" s="67">
        <f t="shared" si="39"/>
        <v>0.9996751347621546</v>
      </c>
      <c r="D842" s="69">
        <f t="shared" si="37"/>
        <v>3.4099999999999198</v>
      </c>
      <c r="E842" s="22">
        <f t="shared" si="38"/>
        <v>8.317792475378508E-05</v>
      </c>
    </row>
    <row r="843" spans="3:5" ht="12.75">
      <c r="C843" s="67">
        <f t="shared" si="39"/>
        <v>0.9996868442013697</v>
      </c>
      <c r="D843" s="69">
        <f t="shared" si="37"/>
        <v>3.4199999999999195</v>
      </c>
      <c r="E843" s="22">
        <f t="shared" si="38"/>
        <v>7.999061286306981E-05</v>
      </c>
    </row>
    <row r="844" spans="3:5" ht="12.75">
      <c r="C844" s="67">
        <f t="shared" si="39"/>
        <v>0.9996981599786962</v>
      </c>
      <c r="D844" s="69">
        <f t="shared" si="37"/>
        <v>3.4299999999999193</v>
      </c>
      <c r="E844" s="22">
        <f t="shared" si="38"/>
        <v>7.691843419370815E-05</v>
      </c>
    </row>
    <row r="845" spans="3:5" ht="12.75">
      <c r="C845" s="67">
        <f t="shared" si="39"/>
        <v>0.9997090942357888</v>
      </c>
      <c r="D845" s="69">
        <f aca="true" t="shared" si="40" ref="D845:D908">D844+0.01</f>
        <v>3.439999999999919</v>
      </c>
      <c r="E845" s="22">
        <f aca="true" t="shared" si="41" ref="E845:E908">NORMDIST(D845,0,1,0)-D845*(1-NORMDIST(D845,0,1,1))</f>
        <v>7.395751126752195E-05</v>
      </c>
    </row>
    <row r="846" spans="3:5" ht="12.75">
      <c r="C846" s="67">
        <f t="shared" si="39"/>
        <v>0.9997196587799183</v>
      </c>
      <c r="D846" s="69">
        <f t="shared" si="40"/>
        <v>3.449999999999919</v>
      </c>
      <c r="E846" s="22">
        <f t="shared" si="41"/>
        <v>7.110408637988556E-05</v>
      </c>
    </row>
    <row r="847" spans="3:5" ht="12.75">
      <c r="C847" s="67">
        <f t="shared" si="39"/>
        <v>0.999729865091781</v>
      </c>
      <c r="D847" s="69">
        <f t="shared" si="40"/>
        <v>3.4599999999999187</v>
      </c>
      <c r="E847" s="22">
        <f t="shared" si="41"/>
        <v>6.835451829668787E-05</v>
      </c>
    </row>
    <row r="848" spans="3:5" ht="12.75">
      <c r="C848" s="67">
        <f t="shared" si="39"/>
        <v>0.999739724333172</v>
      </c>
      <c r="D848" s="69">
        <f t="shared" si="40"/>
        <v>3.4699999999999185</v>
      </c>
      <c r="E848" s="22">
        <f t="shared" si="41"/>
        <v>6.570527902712649E-05</v>
      </c>
    </row>
    <row r="849" spans="3:5" ht="12.75">
      <c r="C849" s="67">
        <f t="shared" si="39"/>
        <v>0.9997492473545245</v>
      </c>
      <c r="D849" s="69">
        <f t="shared" si="40"/>
        <v>3.4799999999999183</v>
      </c>
      <c r="E849" s="22">
        <f t="shared" si="41"/>
        <v>6.315295067312488E-05</v>
      </c>
    </row>
    <row r="850" spans="3:5" ht="12.75">
      <c r="C850" s="67">
        <f t="shared" si="39"/>
        <v>0.9997584447023142</v>
      </c>
      <c r="D850" s="69">
        <f t="shared" si="40"/>
        <v>3.489999999999918</v>
      </c>
      <c r="E850" s="22">
        <f t="shared" si="41"/>
        <v>6.0694222354468414E-05</v>
      </c>
    </row>
    <row r="851" spans="3:5" ht="12.75">
      <c r="C851" s="67">
        <f t="shared" si="39"/>
        <v>0.999767326626331</v>
      </c>
      <c r="D851" s="69">
        <f t="shared" si="40"/>
        <v>3.499999999999918</v>
      </c>
      <c r="E851" s="22">
        <f t="shared" si="41"/>
        <v>5.832588720472041E-05</v>
      </c>
    </row>
    <row r="852" spans="3:5" ht="12.75">
      <c r="C852" s="67">
        <f t="shared" si="39"/>
        <v>0.9997759030868187</v>
      </c>
      <c r="D852" s="69">
        <f t="shared" si="40"/>
        <v>3.5099999999999176</v>
      </c>
      <c r="E852" s="22">
        <f t="shared" si="41"/>
        <v>5.6044839440942424E-05</v>
      </c>
    </row>
    <row r="853" spans="3:5" ht="12.75">
      <c r="C853" s="67">
        <f t="shared" si="39"/>
        <v>0.9997841837614839</v>
      </c>
      <c r="D853" s="69">
        <f t="shared" si="40"/>
        <v>3.5199999999999174</v>
      </c>
      <c r="E853" s="22">
        <f t="shared" si="41"/>
        <v>5.384807150547635E-05</v>
      </c>
    </row>
    <row r="854" spans="3:5" ht="12.75">
      <c r="C854" s="67">
        <f t="shared" si="39"/>
        <v>0.9997921780523741</v>
      </c>
      <c r="D854" s="69">
        <f t="shared" si="40"/>
        <v>3.529999999999917</v>
      </c>
      <c r="E854" s="22">
        <f t="shared" si="41"/>
        <v>5.1732671273221334E-05</v>
      </c>
    </row>
    <row r="855" spans="3:5" ht="12.75">
      <c r="C855" s="67">
        <f t="shared" si="39"/>
        <v>0.9997998950926273</v>
      </c>
      <c r="D855" s="69">
        <f t="shared" si="40"/>
        <v>3.539999999999917</v>
      </c>
      <c r="E855" s="22">
        <f t="shared" si="41"/>
        <v>4.9695819329748244E-05</v>
      </c>
    </row>
    <row r="856" spans="3:5" ht="12.75">
      <c r="C856" s="67">
        <f t="shared" si="39"/>
        <v>0.9998073437530948</v>
      </c>
      <c r="D856" s="69">
        <f t="shared" si="40"/>
        <v>3.5499999999999168</v>
      </c>
      <c r="E856" s="22">
        <f t="shared" si="41"/>
        <v>4.7734786316969884E-05</v>
      </c>
    </row>
    <row r="857" spans="3:5" ht="12.75">
      <c r="C857" s="67">
        <f t="shared" si="39"/>
        <v>0.9998145326488354</v>
      </c>
      <c r="D857" s="69">
        <f t="shared" si="40"/>
        <v>3.5599999999999166</v>
      </c>
      <c r="E857" s="22">
        <f t="shared" si="41"/>
        <v>4.5846930342116165E-05</v>
      </c>
    </row>
    <row r="858" spans="3:5" ht="12.75">
      <c r="C858" s="67">
        <f t="shared" si="39"/>
        <v>0.9998214701454855</v>
      </c>
      <c r="D858" s="69">
        <f t="shared" si="40"/>
        <v>3.5699999999999164</v>
      </c>
      <c r="E858" s="22">
        <f t="shared" si="41"/>
        <v>4.402969445035411E-05</v>
      </c>
    </row>
    <row r="859" spans="3:5" ht="12.75">
      <c r="C859" s="67">
        <f t="shared" si="39"/>
        <v>0.9998281643655057</v>
      </c>
      <c r="D859" s="69">
        <f t="shared" si="40"/>
        <v>3.579999999999916</v>
      </c>
      <c r="E859" s="22">
        <f t="shared" si="41"/>
        <v>4.2280604165295926E-05</v>
      </c>
    </row>
    <row r="860" spans="3:5" ht="12.75">
      <c r="C860" s="67">
        <f t="shared" si="39"/>
        <v>0.9998346231943024</v>
      </c>
      <c r="D860" s="69">
        <f t="shared" si="40"/>
        <v>3.589999999999916</v>
      </c>
      <c r="E860" s="22">
        <f t="shared" si="41"/>
        <v>4.059726508452645E-05</v>
      </c>
    </row>
    <row r="861" spans="3:5" ht="12.75">
      <c r="C861" s="67">
        <f t="shared" si="39"/>
        <v>0.9998408542862299</v>
      </c>
      <c r="D861" s="69">
        <f t="shared" si="40"/>
        <v>3.5999999999999157</v>
      </c>
      <c r="E861" s="22">
        <f t="shared" si="41"/>
        <v>3.897736054171827E-05</v>
      </c>
    </row>
    <row r="862" spans="3:5" ht="12.75">
      <c r="C862" s="67">
        <f t="shared" si="39"/>
        <v>0.9998468650704714</v>
      </c>
      <c r="D862" s="69">
        <f t="shared" si="40"/>
        <v>3.6099999999999155</v>
      </c>
      <c r="E862" s="22">
        <f t="shared" si="41"/>
        <v>3.741864932466023E-05</v>
      </c>
    </row>
    <row r="863" spans="3:5" ht="12.75">
      <c r="C863" s="67">
        <f t="shared" si="39"/>
        <v>0.9998526627568002</v>
      </c>
      <c r="D863" s="69">
        <f t="shared" si="40"/>
        <v>3.6199999999999153</v>
      </c>
      <c r="E863" s="22">
        <f t="shared" si="41"/>
        <v>3.5918963451095614E-05</v>
      </c>
    </row>
    <row r="864" spans="3:5" ht="12.75">
      <c r="C864" s="67">
        <f t="shared" si="39"/>
        <v>0.9998582543412252</v>
      </c>
      <c r="D864" s="69">
        <f t="shared" si="40"/>
        <v>3.629999999999915</v>
      </c>
      <c r="E864" s="22">
        <f t="shared" si="41"/>
        <v>3.447620600467618E-05</v>
      </c>
    </row>
    <row r="865" spans="3:5" ht="12.75">
      <c r="C865" s="67">
        <f aca="true" t="shared" si="42" ref="C865:C928">NORMDIST(D865,0,1,1)</f>
        <v>0.999863646611519</v>
      </c>
      <c r="D865" s="69">
        <f t="shared" si="40"/>
        <v>3.639999999999915</v>
      </c>
      <c r="E865" s="22">
        <f t="shared" si="41"/>
        <v>3.308834902446115E-05</v>
      </c>
    </row>
    <row r="866" spans="3:5" ht="12.75">
      <c r="C866" s="67">
        <f t="shared" si="42"/>
        <v>0.9998688461526312</v>
      </c>
      <c r="D866" s="69">
        <f t="shared" si="40"/>
        <v>3.6499999999999146</v>
      </c>
      <c r="E866" s="22">
        <f t="shared" si="41"/>
        <v>3.175343144810178E-05</v>
      </c>
    </row>
    <row r="867" spans="3:5" ht="12.75">
      <c r="C867" s="67">
        <f t="shared" si="42"/>
        <v>0.9998738593519887</v>
      </c>
      <c r="D867" s="69">
        <f t="shared" si="40"/>
        <v>3.6599999999999144</v>
      </c>
      <c r="E867" s="22">
        <f t="shared" si="41"/>
        <v>3.0469557111671014E-05</v>
      </c>
    </row>
    <row r="868" spans="3:5" ht="12.75">
      <c r="C868" s="67">
        <f t="shared" si="42"/>
        <v>0.9998786924046844</v>
      </c>
      <c r="D868" s="69">
        <f t="shared" si="40"/>
        <v>3.669999999999914</v>
      </c>
      <c r="E868" s="22">
        <f t="shared" si="41"/>
        <v>2.9234892798566574E-05</v>
      </c>
    </row>
    <row r="869" spans="3:5" ht="12.75">
      <c r="C869" s="67">
        <f t="shared" si="42"/>
        <v>0.999883351318555</v>
      </c>
      <c r="D869" s="69">
        <f t="shared" si="40"/>
        <v>3.679999999999914</v>
      </c>
      <c r="E869" s="22">
        <f t="shared" si="41"/>
        <v>2.804766634238048E-05</v>
      </c>
    </row>
    <row r="870" spans="3:5" ht="12.75">
      <c r="C870" s="67">
        <f t="shared" si="42"/>
        <v>0.9998878419191503</v>
      </c>
      <c r="D870" s="69">
        <f t="shared" si="40"/>
        <v>3.689999999999914</v>
      </c>
      <c r="E870" s="22">
        <f t="shared" si="41"/>
        <v>2.690616477972447E-05</v>
      </c>
    </row>
    <row r="871" spans="3:5" ht="12.75">
      <c r="C871" s="67">
        <f t="shared" si="42"/>
        <v>0.9998921698545938</v>
      </c>
      <c r="D871" s="69">
        <f t="shared" si="40"/>
        <v>3.6999999999999136</v>
      </c>
      <c r="E871" s="22">
        <f t="shared" si="41"/>
        <v>2.5808732548095474E-05</v>
      </c>
    </row>
    <row r="872" spans="3:5" ht="12.75">
      <c r="C872" s="67">
        <f t="shared" si="42"/>
        <v>0.9998963406003398</v>
      </c>
      <c r="D872" s="69">
        <f t="shared" si="40"/>
        <v>3.7099999999999134</v>
      </c>
      <c r="E872" s="22">
        <f t="shared" si="41"/>
        <v>2.4753769738980805E-05</v>
      </c>
    </row>
    <row r="873" spans="3:5" ht="12.75">
      <c r="C873" s="67">
        <f t="shared" si="42"/>
        <v>0.9999003594638232</v>
      </c>
      <c r="D873" s="69">
        <f t="shared" si="40"/>
        <v>3.719999999999913</v>
      </c>
      <c r="E873" s="22">
        <f t="shared" si="41"/>
        <v>2.3739730391458683E-05</v>
      </c>
    </row>
    <row r="874" spans="3:5" ht="12.75">
      <c r="C874" s="67">
        <f t="shared" si="42"/>
        <v>0.9999042315890078</v>
      </c>
      <c r="D874" s="69">
        <f t="shared" si="40"/>
        <v>3.729999999999913</v>
      </c>
      <c r="E874" s="22">
        <f t="shared" si="41"/>
        <v>2.276512083441176E-05</v>
      </c>
    </row>
    <row r="875" spans="3:5" ht="12.75">
      <c r="C875" s="67">
        <f t="shared" si="42"/>
        <v>0.9999079619608335</v>
      </c>
      <c r="D875" s="69">
        <f t="shared" si="40"/>
        <v>3.7399999999999127</v>
      </c>
      <c r="E875" s="22">
        <f t="shared" si="41"/>
        <v>2.1828498074886234E-05</v>
      </c>
    </row>
    <row r="876" spans="3:5" ht="12.75">
      <c r="C876" s="67">
        <f t="shared" si="42"/>
        <v>0.999911555409563</v>
      </c>
      <c r="D876" s="69">
        <f t="shared" si="40"/>
        <v>3.7499999999999125</v>
      </c>
      <c r="E876" s="22">
        <f t="shared" si="41"/>
        <v>2.0928468228826453E-05</v>
      </c>
    </row>
    <row r="877" spans="3:5" ht="12.75">
      <c r="C877" s="67">
        <f t="shared" si="42"/>
        <v>0.9999150166150294</v>
      </c>
      <c r="D877" s="69">
        <f t="shared" si="40"/>
        <v>3.7599999999999123</v>
      </c>
      <c r="E877" s="22">
        <f t="shared" si="41"/>
        <v>2.0063684994132394E-05</v>
      </c>
    </row>
    <row r="878" spans="3:5" ht="12.75">
      <c r="C878" s="67">
        <f t="shared" si="42"/>
        <v>0.9999183501107879</v>
      </c>
      <c r="D878" s="69">
        <f t="shared" si="40"/>
        <v>3.769999999999912</v>
      </c>
      <c r="E878" s="22">
        <f t="shared" si="41"/>
        <v>1.923284816683651E-05</v>
      </c>
    </row>
    <row r="879" spans="3:5" ht="12.75">
      <c r="C879" s="67">
        <f t="shared" si="42"/>
        <v>0.9999215602881724</v>
      </c>
      <c r="D879" s="69">
        <f t="shared" si="40"/>
        <v>3.779999999999912</v>
      </c>
      <c r="E879" s="22">
        <f t="shared" si="41"/>
        <v>1.8434702199161617E-05</v>
      </c>
    </row>
    <row r="880" spans="3:5" ht="12.75">
      <c r="C880" s="67">
        <f t="shared" si="42"/>
        <v>0.9999246514002569</v>
      </c>
      <c r="D880" s="69">
        <f t="shared" si="40"/>
        <v>3.7899999999999117</v>
      </c>
      <c r="E880" s="22">
        <f t="shared" si="41"/>
        <v>1.7668034795690832E-05</v>
      </c>
    </row>
    <row r="881" spans="3:5" ht="12.75">
      <c r="C881" s="67">
        <f t="shared" si="42"/>
        <v>0.9999276275657256</v>
      </c>
      <c r="D881" s="69">
        <f t="shared" si="40"/>
        <v>3.7999999999999114</v>
      </c>
      <c r="E881" s="22">
        <f t="shared" si="41"/>
        <v>1.6931675548915396E-05</v>
      </c>
    </row>
    <row r="882" spans="3:5" ht="12.75">
      <c r="C882" s="67">
        <f t="shared" si="42"/>
        <v>0.9999304927726521</v>
      </c>
      <c r="D882" s="69">
        <f t="shared" si="40"/>
        <v>3.8099999999999112</v>
      </c>
      <c r="E882" s="22">
        <f t="shared" si="41"/>
        <v>1.6224494614638322E-05</v>
      </c>
    </row>
    <row r="883" spans="3:5" ht="12.75">
      <c r="C883" s="67">
        <f t="shared" si="42"/>
        <v>0.9999332508821892</v>
      </c>
      <c r="D883" s="69">
        <f t="shared" si="40"/>
        <v>3.819999999999911</v>
      </c>
      <c r="E883" s="22">
        <f t="shared" si="41"/>
        <v>1.554540142438668E-05</v>
      </c>
    </row>
    <row r="884" spans="3:5" ht="12.75">
      <c r="C884" s="67">
        <f t="shared" si="42"/>
        <v>0.9999359056321705</v>
      </c>
      <c r="D884" s="69">
        <f t="shared" si="40"/>
        <v>3.829999999999911</v>
      </c>
      <c r="E884" s="22">
        <f t="shared" si="41"/>
        <v>1.4893343431538343E-05</v>
      </c>
    </row>
    <row r="885" spans="3:5" ht="12.75">
      <c r="C885" s="67">
        <f t="shared" si="42"/>
        <v>0.9999384606406264</v>
      </c>
      <c r="D885" s="69">
        <f t="shared" si="40"/>
        <v>3.8399999999999106</v>
      </c>
      <c r="E885" s="22">
        <f t="shared" si="41"/>
        <v>1.4267304896382736E-05</v>
      </c>
    </row>
    <row r="886" spans="3:5" ht="12.75">
      <c r="C886" s="67">
        <f t="shared" si="42"/>
        <v>0.9999409194092154</v>
      </c>
      <c r="D886" s="69">
        <f t="shared" si="40"/>
        <v>3.8499999999999104</v>
      </c>
      <c r="E886" s="22">
        <f t="shared" si="41"/>
        <v>1.3666305705246397E-05</v>
      </c>
    </row>
    <row r="887" spans="3:5" ht="12.75">
      <c r="C887" s="67">
        <f t="shared" si="42"/>
        <v>0.999943285326571</v>
      </c>
      <c r="D887" s="69">
        <f t="shared" si="40"/>
        <v>3.85999999999991</v>
      </c>
      <c r="E887" s="22">
        <f t="shared" si="41"/>
        <v>1.3089400220902463E-05</v>
      </c>
    </row>
    <row r="888" spans="3:5" ht="12.75">
      <c r="C888" s="67">
        <f t="shared" si="42"/>
        <v>0.9999455616715685</v>
      </c>
      <c r="D888" s="69">
        <f t="shared" si="40"/>
        <v>3.86999999999991</v>
      </c>
      <c r="E888" s="22">
        <f t="shared" si="41"/>
        <v>1.2535676170087411E-05</v>
      </c>
    </row>
    <row r="889" spans="3:5" ht="12.75">
      <c r="C889" s="67">
        <f t="shared" si="42"/>
        <v>0.9999477516165101</v>
      </c>
      <c r="D889" s="69">
        <f t="shared" si="40"/>
        <v>3.8799999999999097</v>
      </c>
      <c r="E889" s="22">
        <f t="shared" si="41"/>
        <v>1.2004253559483606E-05</v>
      </c>
    </row>
    <row r="890" spans="3:5" ht="12.75">
      <c r="C890" s="67">
        <f t="shared" si="42"/>
        <v>0.9999498582302323</v>
      </c>
      <c r="D890" s="69">
        <f t="shared" si="40"/>
        <v>3.8899999999999095</v>
      </c>
      <c r="E890" s="22">
        <f t="shared" si="41"/>
        <v>1.1494283626959262E-05</v>
      </c>
    </row>
    <row r="891" spans="3:5" ht="12.75">
      <c r="C891" s="67">
        <f t="shared" si="42"/>
        <v>0.9999518844811347</v>
      </c>
      <c r="D891" s="69">
        <f t="shared" si="40"/>
        <v>3.8999999999999093</v>
      </c>
      <c r="E891" s="22">
        <f t="shared" si="41"/>
        <v>1.1004947818180012E-05</v>
      </c>
    </row>
    <row r="892" spans="3:5" ht="12.75">
      <c r="C892" s="67">
        <f t="shared" si="42"/>
        <v>0.9999538332401343</v>
      </c>
      <c r="D892" s="69">
        <f t="shared" si="40"/>
        <v>3.909999999999909</v>
      </c>
      <c r="E892" s="22">
        <f t="shared" si="41"/>
        <v>1.0535456799843333E-05</v>
      </c>
    </row>
    <row r="893" spans="3:5" ht="12.75">
      <c r="C893" s="67">
        <f t="shared" si="42"/>
        <v>0.9999557072835443</v>
      </c>
      <c r="D893" s="69">
        <f t="shared" si="40"/>
        <v>3.919999999999909</v>
      </c>
      <c r="E893" s="22">
        <f t="shared" si="41"/>
        <v>1.0085049496284874E-05</v>
      </c>
    </row>
    <row r="894" spans="3:5" ht="12.75">
      <c r="C894" s="67">
        <f t="shared" si="42"/>
        <v>0.9999575092958805</v>
      </c>
      <c r="D894" s="69">
        <f t="shared" si="40"/>
        <v>3.9299999999999087</v>
      </c>
      <c r="E894" s="22">
        <f t="shared" si="41"/>
        <v>9.652992157820062E-06</v>
      </c>
    </row>
    <row r="895" spans="3:5" ht="12.75">
      <c r="C895" s="67">
        <f t="shared" si="42"/>
        <v>0.9999592418725951</v>
      </c>
      <c r="D895" s="69">
        <f t="shared" si="40"/>
        <v>3.9399999999999085</v>
      </c>
      <c r="E895" s="22">
        <f t="shared" si="41"/>
        <v>9.238577454126029E-06</v>
      </c>
    </row>
    <row r="896" spans="3:5" ht="12.75">
      <c r="C896" s="67">
        <f t="shared" si="42"/>
        <v>0.9999609075227426</v>
      </c>
      <c r="D896" s="69">
        <f t="shared" si="40"/>
        <v>3.9499999999999083</v>
      </c>
      <c r="E896" s="22">
        <f t="shared" si="41"/>
        <v>8.841123599501394E-06</v>
      </c>
    </row>
    <row r="897" spans="3:5" ht="12.75">
      <c r="C897" s="67">
        <f t="shared" si="42"/>
        <v>0.9999625086715738</v>
      </c>
      <c r="D897" s="69">
        <f t="shared" si="40"/>
        <v>3.959999999999908</v>
      </c>
      <c r="E897" s="22">
        <f t="shared" si="41"/>
        <v>8.45997349771703E-06</v>
      </c>
    </row>
    <row r="898" spans="3:5" ht="12.75">
      <c r="C898" s="67">
        <f t="shared" si="42"/>
        <v>0.999964047663065</v>
      </c>
      <c r="D898" s="69">
        <f t="shared" si="40"/>
        <v>3.969999999999908</v>
      </c>
      <c r="E898" s="22">
        <f t="shared" si="41"/>
        <v>8.09449391868329E-06</v>
      </c>
    </row>
    <row r="899" spans="3:5" ht="12.75">
      <c r="C899" s="67">
        <f t="shared" si="42"/>
        <v>0.9999655267623796</v>
      </c>
      <c r="D899" s="69">
        <f t="shared" si="40"/>
        <v>3.9799999999999076</v>
      </c>
      <c r="E899" s="22">
        <f t="shared" si="41"/>
        <v>7.744074694744895E-06</v>
      </c>
    </row>
    <row r="900" spans="3:5" ht="12.75">
      <c r="C900" s="67">
        <f t="shared" si="42"/>
        <v>0.9999669481582658</v>
      </c>
      <c r="D900" s="69">
        <f t="shared" si="40"/>
        <v>3.9899999999999074</v>
      </c>
      <c r="E900" s="22">
        <f t="shared" si="41"/>
        <v>7.408127946402368E-06</v>
      </c>
    </row>
    <row r="901" spans="3:5" ht="12.75">
      <c r="C901" s="67">
        <f t="shared" si="42"/>
        <v>0.9999683139653908</v>
      </c>
      <c r="D901" s="69">
        <f t="shared" si="40"/>
        <v>3.999999999999907</v>
      </c>
      <c r="E901" s="22">
        <f t="shared" si="41"/>
        <v>7.086087327997433E-06</v>
      </c>
    </row>
    <row r="902" spans="3:5" ht="12.75">
      <c r="C902" s="67">
        <f t="shared" si="42"/>
        <v>0.9999696262266121</v>
      </c>
      <c r="D902" s="69">
        <f t="shared" si="40"/>
        <v>4.009999999999907</v>
      </c>
      <c r="E902" s="22">
        <f t="shared" si="41"/>
        <v>6.777407296265677E-06</v>
      </c>
    </row>
    <row r="903" spans="3:5" ht="12.75">
      <c r="C903" s="67">
        <f t="shared" si="42"/>
        <v>0.9999708869151903</v>
      </c>
      <c r="D903" s="69">
        <f t="shared" si="40"/>
        <v>4.019999999999907</v>
      </c>
      <c r="E903" s="22">
        <f t="shared" si="41"/>
        <v>6.481562406141238E-06</v>
      </c>
    </row>
    <row r="904" spans="3:5" ht="12.75">
      <c r="C904" s="67">
        <f t="shared" si="42"/>
        <v>0.9999720979369396</v>
      </c>
      <c r="D904" s="69">
        <f t="shared" si="40"/>
        <v>4.029999999999907</v>
      </c>
      <c r="E904" s="22">
        <f t="shared" si="41"/>
        <v>6.198046621367056E-06</v>
      </c>
    </row>
    <row r="905" spans="3:5" ht="12.75">
      <c r="C905" s="67">
        <f t="shared" si="42"/>
        <v>0.9999732611323224</v>
      </c>
      <c r="D905" s="69">
        <f t="shared" si="40"/>
        <v>4.039999999999907</v>
      </c>
      <c r="E905" s="22">
        <f t="shared" si="41"/>
        <v>5.9263726515391E-06</v>
      </c>
    </row>
    <row r="906" spans="3:5" ht="12.75">
      <c r="C906" s="67">
        <f t="shared" si="42"/>
        <v>0.9999743782784859</v>
      </c>
      <c r="D906" s="69">
        <f t="shared" si="40"/>
        <v>4.049999999999907</v>
      </c>
      <c r="E906" s="22">
        <f t="shared" si="41"/>
        <v>5.666071307731566E-06</v>
      </c>
    </row>
    <row r="907" spans="3:5" ht="12.75">
      <c r="C907" s="67">
        <f t="shared" si="42"/>
        <v>0.9999754510912436</v>
      </c>
      <c r="D907" s="69">
        <f t="shared" si="40"/>
        <v>4.059999999999906</v>
      </c>
      <c r="E907" s="22">
        <f t="shared" si="41"/>
        <v>5.416690879616581E-06</v>
      </c>
    </row>
    <row r="908" spans="3:5" ht="12.75">
      <c r="C908" s="67">
        <f t="shared" si="42"/>
        <v>0.9999764812270021</v>
      </c>
      <c r="D908" s="69">
        <f t="shared" si="40"/>
        <v>4.069999999999906</v>
      </c>
      <c r="E908" s="22">
        <f t="shared" si="41"/>
        <v>5.177796529450709E-06</v>
      </c>
    </row>
    <row r="909" spans="3:5" ht="12.75">
      <c r="C909" s="67">
        <f t="shared" si="42"/>
        <v>0.9999774702846346</v>
      </c>
      <c r="D909" s="69">
        <f aca="true" t="shared" si="43" ref="D909:D951">D908+0.01</f>
        <v>4.079999999999906</v>
      </c>
      <c r="E909" s="22">
        <f aca="true" t="shared" si="44" ref="E909:E951">NORMDIST(D909,0,1,0)-D909*(1-NORMDIST(D909,0,1,1))</f>
        <v>4.948969707816724E-06</v>
      </c>
    </row>
    <row r="910" spans="3:5" ht="12.75">
      <c r="C910" s="67">
        <f t="shared" si="42"/>
        <v>0.9999784198073027</v>
      </c>
      <c r="D910" s="69">
        <f t="shared" si="43"/>
        <v>4.089999999999906</v>
      </c>
      <c r="E910" s="22">
        <f t="shared" si="44"/>
        <v>4.729807586657177E-06</v>
      </c>
    </row>
    <row r="911" spans="3:5" ht="12.75">
      <c r="C911" s="67">
        <f t="shared" si="42"/>
        <v>0.9999793312842278</v>
      </c>
      <c r="D911" s="69">
        <f t="shared" si="43"/>
        <v>4.0999999999999055</v>
      </c>
      <c r="E911" s="22">
        <f t="shared" si="44"/>
        <v>4.519922511064421E-06</v>
      </c>
    </row>
    <row r="912" spans="3:5" ht="12.75">
      <c r="C912" s="67">
        <f t="shared" si="42"/>
        <v>0.9999802061524112</v>
      </c>
      <c r="D912" s="69">
        <f t="shared" si="43"/>
        <v>4.109999999999905</v>
      </c>
      <c r="E912" s="22">
        <f t="shared" si="44"/>
        <v>4.318941466384326E-06</v>
      </c>
    </row>
    <row r="913" spans="3:5" ht="12.75">
      <c r="C913" s="67">
        <f t="shared" si="42"/>
        <v>0.999981045798308</v>
      </c>
      <c r="D913" s="69">
        <f t="shared" si="43"/>
        <v>4.119999999999905</v>
      </c>
      <c r="E913" s="22">
        <f t="shared" si="44"/>
        <v>4.126505565459621E-06</v>
      </c>
    </row>
    <row r="914" spans="3:5" ht="12.75">
      <c r="C914" s="67">
        <f t="shared" si="42"/>
        <v>0.9999818515594514</v>
      </c>
      <c r="D914" s="69">
        <f t="shared" si="43"/>
        <v>4.129999999999905</v>
      </c>
      <c r="E914" s="22">
        <f t="shared" si="44"/>
        <v>3.942269548635796E-06</v>
      </c>
    </row>
    <row r="915" spans="3:5" ht="12.75">
      <c r="C915" s="67">
        <f t="shared" si="42"/>
        <v>0.9999826247260325</v>
      </c>
      <c r="D915" s="69">
        <f t="shared" si="43"/>
        <v>4.139999999999905</v>
      </c>
      <c r="E915" s="22">
        <f t="shared" si="44"/>
        <v>3.7659013047365353E-06</v>
      </c>
    </row>
    <row r="916" spans="3:5" ht="12.75">
      <c r="C916" s="67">
        <f t="shared" si="42"/>
        <v>0.9999833665424338</v>
      </c>
      <c r="D916" s="69">
        <f t="shared" si="43"/>
        <v>4.149999999999904</v>
      </c>
      <c r="E916" s="22">
        <f t="shared" si="44"/>
        <v>3.597081402572413E-06</v>
      </c>
    </row>
    <row r="917" spans="3:5" ht="12.75">
      <c r="C917" s="67">
        <f t="shared" si="42"/>
        <v>0.9999840782087192</v>
      </c>
      <c r="D917" s="69">
        <f t="shared" si="43"/>
        <v>4.159999999999904</v>
      </c>
      <c r="E917" s="22">
        <f t="shared" si="44"/>
        <v>3.4355026409140356E-06</v>
      </c>
    </row>
    <row r="918" spans="3:5" ht="12.75">
      <c r="C918" s="67">
        <f t="shared" si="42"/>
        <v>0.99998476088208</v>
      </c>
      <c r="D918" s="69">
        <f t="shared" si="43"/>
        <v>4.169999999999904</v>
      </c>
      <c r="E918" s="22">
        <f t="shared" si="44"/>
        <v>3.280869610288275E-06</v>
      </c>
    </row>
    <row r="919" spans="3:5" ht="12.75">
      <c r="C919" s="67">
        <f t="shared" si="42"/>
        <v>0.999985415678241</v>
      </c>
      <c r="D919" s="69">
        <f t="shared" si="43"/>
        <v>4.179999999999904</v>
      </c>
      <c r="E919" s="22">
        <f t="shared" si="44"/>
        <v>3.1328982743124666E-06</v>
      </c>
    </row>
    <row r="920" spans="3:5" ht="12.75">
      <c r="C920" s="67">
        <f t="shared" si="42"/>
        <v>0.9999860436728225</v>
      </c>
      <c r="D920" s="69">
        <f t="shared" si="43"/>
        <v>4.189999999999904</v>
      </c>
      <c r="E920" s="22">
        <f t="shared" si="44"/>
        <v>2.9913155571168195E-06</v>
      </c>
    </row>
    <row r="921" spans="3:5" ht="12.75">
      <c r="C921" s="67">
        <f t="shared" si="42"/>
        <v>0.9999866459026654</v>
      </c>
      <c r="D921" s="69">
        <f t="shared" si="43"/>
        <v>4.199999999999903</v>
      </c>
      <c r="E921" s="22">
        <f t="shared" si="44"/>
        <v>2.855858951220757E-06</v>
      </c>
    </row>
    <row r="922" spans="3:5" ht="12.75">
      <c r="C922" s="67">
        <f t="shared" si="42"/>
        <v>0.9999872233671152</v>
      </c>
      <c r="D922" s="69">
        <f t="shared" si="43"/>
        <v>4.209999999999903</v>
      </c>
      <c r="E922" s="22">
        <f t="shared" si="44"/>
        <v>2.7262761353563552E-06</v>
      </c>
    </row>
    <row r="923" spans="3:5" ht="12.75">
      <c r="C923" s="67">
        <f t="shared" si="42"/>
        <v>0.999987777029269</v>
      </c>
      <c r="D923" s="69">
        <f t="shared" si="43"/>
        <v>4.219999999999903</v>
      </c>
      <c r="E923" s="22">
        <f t="shared" si="44"/>
        <v>2.6023246047360483E-06</v>
      </c>
    </row>
    <row r="924" spans="3:5" ht="12.75">
      <c r="C924" s="67">
        <f t="shared" si="42"/>
        <v>0.9999883078171847</v>
      </c>
      <c r="D924" s="69">
        <f t="shared" si="43"/>
        <v>4.229999999999903</v>
      </c>
      <c r="E924" s="22">
        <f t="shared" si="44"/>
        <v>2.48377131358813E-06</v>
      </c>
    </row>
    <row r="925" spans="3:5" ht="12.75">
      <c r="C925" s="67">
        <f t="shared" si="42"/>
        <v>0.9999888166250552</v>
      </c>
      <c r="D925" s="69">
        <f t="shared" si="43"/>
        <v>4.2399999999999025</v>
      </c>
      <c r="E925" s="22">
        <f t="shared" si="44"/>
        <v>2.3703923322190596E-06</v>
      </c>
    </row>
    <row r="926" spans="3:5" ht="12.75">
      <c r="C926" s="67">
        <f t="shared" si="42"/>
        <v>0.9999893043143459</v>
      </c>
      <c r="D926" s="69">
        <f t="shared" si="43"/>
        <v>4.249999999999902</v>
      </c>
      <c r="E926" s="22">
        <f t="shared" si="44"/>
        <v>2.2619725110901154E-06</v>
      </c>
    </row>
    <row r="927" spans="3:5" ht="12.75">
      <c r="C927" s="67">
        <f t="shared" si="42"/>
        <v>0.999989771714899</v>
      </c>
      <c r="D927" s="69">
        <f t="shared" si="43"/>
        <v>4.259999999999902</v>
      </c>
      <c r="E927" s="22">
        <f t="shared" si="44"/>
        <v>2.1583051613639605E-06</v>
      </c>
    </row>
    <row r="928" spans="3:5" ht="12.75">
      <c r="C928" s="67">
        <f t="shared" si="42"/>
        <v>0.999990219626004</v>
      </c>
      <c r="D928" s="69">
        <f t="shared" si="43"/>
        <v>4.269999999999902</v>
      </c>
      <c r="E928" s="22">
        <f t="shared" si="44"/>
        <v>2.0591917407907E-06</v>
      </c>
    </row>
    <row r="929" spans="3:5" ht="12.75">
      <c r="C929" s="67">
        <f aca="true" t="shared" si="45" ref="C929:C951">NORMDIST(D929,0,1,1)</f>
        <v>0.9999906488174356</v>
      </c>
      <c r="D929" s="69">
        <f t="shared" si="43"/>
        <v>4.279999999999902</v>
      </c>
      <c r="E929" s="22">
        <f t="shared" si="44"/>
        <v>1.964441556008964E-06</v>
      </c>
    </row>
    <row r="930" spans="3:5" ht="12.75">
      <c r="C930" s="67">
        <f t="shared" si="45"/>
        <v>0.9999910600304596</v>
      </c>
      <c r="D930" s="69">
        <f t="shared" si="43"/>
        <v>4.2899999999999014</v>
      </c>
      <c r="E930" s="22">
        <f t="shared" si="44"/>
        <v>1.8738714688230427E-06</v>
      </c>
    </row>
    <row r="931" spans="3:5" ht="12.75">
      <c r="C931" s="67">
        <f t="shared" si="45"/>
        <v>0.9999914539788085</v>
      </c>
      <c r="D931" s="69">
        <f t="shared" si="43"/>
        <v>4.299999999999901</v>
      </c>
      <c r="E931" s="22">
        <f t="shared" si="44"/>
        <v>1.787305618692295E-06</v>
      </c>
    </row>
    <row r="932" spans="3:5" ht="12.75">
      <c r="C932" s="67">
        <f t="shared" si="45"/>
        <v>0.9999918313496267</v>
      </c>
      <c r="D932" s="69">
        <f t="shared" si="43"/>
        <v>4.309999999999901</v>
      </c>
      <c r="E932" s="22">
        <f t="shared" si="44"/>
        <v>1.7045751495814264E-06</v>
      </c>
    </row>
    <row r="933" spans="3:5" ht="12.75">
      <c r="C933" s="67">
        <f t="shared" si="45"/>
        <v>0.9999921928043861</v>
      </c>
      <c r="D933" s="69">
        <f t="shared" si="43"/>
        <v>4.319999999999901</v>
      </c>
      <c r="E933" s="22">
        <f t="shared" si="44"/>
        <v>1.6255179498068765E-06</v>
      </c>
    </row>
    <row r="934" spans="3:5" ht="12.75">
      <c r="C934" s="67">
        <f t="shared" si="45"/>
        <v>0.9999925389797741</v>
      </c>
      <c r="D934" s="69">
        <f t="shared" si="43"/>
        <v>4.329999999999901</v>
      </c>
      <c r="E934" s="22">
        <f t="shared" si="44"/>
        <v>1.5499783988567122E-06</v>
      </c>
    </row>
    <row r="935" spans="3:5" ht="12.75">
      <c r="C935" s="67">
        <f t="shared" si="45"/>
        <v>0.9999928704885526</v>
      </c>
      <c r="D935" s="69">
        <f t="shared" si="43"/>
        <v>4.3399999999999</v>
      </c>
      <c r="E935" s="22">
        <f t="shared" si="44"/>
        <v>1.4778071223624613E-06</v>
      </c>
    </row>
    <row r="936" spans="3:5" ht="12.75">
      <c r="C936" s="67">
        <f t="shared" si="45"/>
        <v>0.9999931879203912</v>
      </c>
      <c r="D936" s="69">
        <f t="shared" si="43"/>
        <v>4.3499999999999</v>
      </c>
      <c r="E936" s="22">
        <f t="shared" si="44"/>
        <v>1.4088607594006633E-06</v>
      </c>
    </row>
    <row r="937" spans="3:5" ht="12.75">
      <c r="C937" s="67">
        <f t="shared" si="45"/>
        <v>0.9999934918426735</v>
      </c>
      <c r="D937" s="69">
        <f t="shared" si="43"/>
        <v>4.3599999999999</v>
      </c>
      <c r="E937" s="22">
        <f t="shared" si="44"/>
        <v>1.3430017329099891E-06</v>
      </c>
    </row>
    <row r="938" spans="3:5" ht="12.75">
      <c r="C938" s="67">
        <f t="shared" si="45"/>
        <v>0.999993782801278</v>
      </c>
      <c r="D938" s="69">
        <f t="shared" si="43"/>
        <v>4.3699999999999</v>
      </c>
      <c r="E938" s="22">
        <f t="shared" si="44"/>
        <v>1.2800980308993716E-06</v>
      </c>
    </row>
    <row r="939" spans="3:5" ht="12.75">
      <c r="C939" s="67">
        <f t="shared" si="45"/>
        <v>0.9999940613213346</v>
      </c>
      <c r="D939" s="69">
        <f t="shared" si="43"/>
        <v>4.3799999999998995</v>
      </c>
      <c r="E939" s="22">
        <f t="shared" si="44"/>
        <v>1.2200229966198724E-06</v>
      </c>
    </row>
    <row r="940" spans="3:5" ht="12.75">
      <c r="C940" s="67">
        <f t="shared" si="45"/>
        <v>0.9999943279079558</v>
      </c>
      <c r="D940" s="69">
        <f t="shared" si="43"/>
        <v>4.389999999999899</v>
      </c>
      <c r="E940" s="22">
        <f t="shared" si="44"/>
        <v>1.1626551220183674E-06</v>
      </c>
    </row>
    <row r="941" spans="3:5" ht="12.75">
      <c r="C941" s="67">
        <f t="shared" si="45"/>
        <v>0.9999945830469461</v>
      </c>
      <c r="D941" s="69">
        <f t="shared" si="43"/>
        <v>4.399999999999899</v>
      </c>
      <c r="E941" s="22">
        <f t="shared" si="44"/>
        <v>1.1078778529320748E-06</v>
      </c>
    </row>
    <row r="942" spans="3:5" ht="12.75">
      <c r="C942" s="67">
        <f t="shared" si="45"/>
        <v>0.999994827205487</v>
      </c>
      <c r="D942" s="69">
        <f t="shared" si="43"/>
        <v>4.409999999999899</v>
      </c>
      <c r="E942" s="22">
        <f t="shared" si="44"/>
        <v>1.055579398067321E-06</v>
      </c>
    </row>
    <row r="943" spans="3:5" ht="12.75">
      <c r="C943" s="67">
        <f t="shared" si="45"/>
        <v>0.9999950608328011</v>
      </c>
      <c r="D943" s="69">
        <f t="shared" si="43"/>
        <v>4.419999999999899</v>
      </c>
      <c r="E943" s="22">
        <f t="shared" si="44"/>
        <v>1.0056525460065027E-06</v>
      </c>
    </row>
    <row r="944" spans="3:5" ht="12.75">
      <c r="C944" s="67">
        <f t="shared" si="45"/>
        <v>0.9999952843607935</v>
      </c>
      <c r="D944" s="69">
        <f t="shared" si="43"/>
        <v>4.4299999999998985</v>
      </c>
      <c r="E944" s="22">
        <f t="shared" si="44"/>
        <v>9.579944887354426E-07</v>
      </c>
    </row>
    <row r="945" spans="3:5" ht="12.75">
      <c r="C945" s="67">
        <f t="shared" si="45"/>
        <v>0.9999954982046738</v>
      </c>
      <c r="D945" s="69">
        <f t="shared" si="43"/>
        <v>4.439999999999898</v>
      </c>
      <c r="E945" s="22">
        <f t="shared" si="44"/>
        <v>9.125066522038649E-07</v>
      </c>
    </row>
    <row r="946" spans="3:5" ht="12.75">
      <c r="C946" s="67">
        <f t="shared" si="45"/>
        <v>0.9999957027635559</v>
      </c>
      <c r="D946" s="69">
        <f t="shared" si="43"/>
        <v>4.449999999999898</v>
      </c>
      <c r="E946" s="22">
        <f t="shared" si="44"/>
        <v>8.690945305605183E-07</v>
      </c>
    </row>
    <row r="947" spans="3:5" ht="12.75">
      <c r="C947" s="67">
        <f t="shared" si="45"/>
        <v>0.9999958984210396</v>
      </c>
      <c r="D947" s="69">
        <f t="shared" si="43"/>
        <v>4.459999999999898</v>
      </c>
      <c r="E947" s="22">
        <f t="shared" si="44"/>
        <v>8.276675296291684E-07</v>
      </c>
    </row>
    <row r="948" spans="3:5" ht="12.75">
      <c r="C948" s="67">
        <f t="shared" si="45"/>
        <v>0.9999960855457724</v>
      </c>
      <c r="D948" s="69">
        <f t="shared" si="43"/>
        <v>4.469999999999898</v>
      </c>
      <c r="E948" s="22">
        <f t="shared" si="44"/>
        <v>7.881388119640018E-07</v>
      </c>
    </row>
    <row r="949" spans="3:5" ht="12.75">
      <c r="C949" s="67">
        <f t="shared" si="45"/>
        <v>0.9999962644919927</v>
      </c>
      <c r="D949" s="69">
        <f t="shared" si="43"/>
        <v>4.479999999999897</v>
      </c>
      <c r="E949" s="22">
        <f t="shared" si="44"/>
        <v>7.504251541582453E-07</v>
      </c>
    </row>
    <row r="950" spans="3:5" ht="12.75">
      <c r="C950" s="67">
        <f t="shared" si="45"/>
        <v>0.9999964356000551</v>
      </c>
      <c r="D950" s="69">
        <f t="shared" si="43"/>
        <v>4.489999999999897</v>
      </c>
      <c r="E950" s="22">
        <f t="shared" si="44"/>
        <v>7.144467999227911E-07</v>
      </c>
    </row>
    <row r="951" spans="3:5" ht="12.75">
      <c r="C951" s="67">
        <f t="shared" si="45"/>
        <v>0.9999965991969381</v>
      </c>
      <c r="D951" s="69">
        <f t="shared" si="43"/>
        <v>4.499999999999897</v>
      </c>
      <c r="E951" s="22">
        <f t="shared" si="44"/>
        <v>6.801273281966485E-07</v>
      </c>
    </row>
    <row r="952" spans="3:5" ht="12.75">
      <c r="C952" s="67"/>
      <c r="D952" s="69"/>
      <c r="E952" s="22"/>
    </row>
    <row r="953" spans="3:5" ht="12.75">
      <c r="C953" s="67"/>
      <c r="D953" s="69"/>
      <c r="E953" s="22"/>
    </row>
    <row r="954" spans="3:5" ht="12.75">
      <c r="C954" s="67"/>
      <c r="D954" s="69"/>
      <c r="E954" s="22"/>
    </row>
    <row r="955" spans="3:5" ht="12.75">
      <c r="C955" s="67"/>
      <c r="D955" s="69"/>
      <c r="E955" s="22"/>
    </row>
    <row r="956" spans="3:5" ht="12.75">
      <c r="C956" s="67"/>
      <c r="D956" s="69"/>
      <c r="E956" s="22"/>
    </row>
    <row r="957" spans="3:5" ht="12.75">
      <c r="C957" s="67"/>
      <c r="D957" s="69"/>
      <c r="E957" s="22"/>
    </row>
    <row r="958" spans="3:5" ht="12.75">
      <c r="C958" s="67"/>
      <c r="D958" s="69"/>
      <c r="E958" s="22"/>
    </row>
    <row r="959" spans="3:5" ht="12.75">
      <c r="C959" s="67"/>
      <c r="D959" s="69"/>
      <c r="E959" s="22"/>
    </row>
    <row r="960" spans="3:5" ht="12.75">
      <c r="C960" s="67"/>
      <c r="D960" s="69"/>
      <c r="E960" s="22"/>
    </row>
    <row r="961" spans="3:5" ht="12.75">
      <c r="C961" s="67"/>
      <c r="D961" s="69"/>
      <c r="E961" s="22"/>
    </row>
    <row r="962" spans="3:5" ht="12.75">
      <c r="C962" s="67"/>
      <c r="D962" s="69"/>
      <c r="E962" s="22"/>
    </row>
    <row r="963" spans="3:5" ht="12.75">
      <c r="C963" s="67"/>
      <c r="D963" s="69"/>
      <c r="E963" s="22"/>
    </row>
    <row r="964" spans="3:5" ht="12.75">
      <c r="C964" s="67"/>
      <c r="D964" s="69"/>
      <c r="E964" s="22"/>
    </row>
    <row r="965" spans="3:5" ht="12.75">
      <c r="C965" s="67"/>
      <c r="D965" s="69"/>
      <c r="E965" s="22"/>
    </row>
    <row r="966" spans="3:5" ht="12.75">
      <c r="C966" s="67"/>
      <c r="D966" s="69"/>
      <c r="E966" s="22"/>
    </row>
    <row r="967" spans="3:5" ht="12.75">
      <c r="C967" s="67"/>
      <c r="D967" s="69"/>
      <c r="E967" s="22"/>
    </row>
    <row r="968" spans="3:5" ht="12.75">
      <c r="C968" s="67"/>
      <c r="D968" s="69"/>
      <c r="E968" s="22"/>
    </row>
    <row r="969" spans="3:5" ht="12.75">
      <c r="C969" s="67"/>
      <c r="D969" s="69"/>
      <c r="E969" s="22"/>
    </row>
    <row r="970" spans="3:5" ht="12.75">
      <c r="C970" s="67"/>
      <c r="D970" s="69"/>
      <c r="E970" s="22"/>
    </row>
    <row r="971" spans="3:5" ht="12.75">
      <c r="C971" s="67"/>
      <c r="D971" s="69"/>
      <c r="E971" s="22"/>
    </row>
    <row r="972" spans="3:5" ht="12.75">
      <c r="C972" s="67"/>
      <c r="D972" s="69"/>
      <c r="E972" s="22"/>
    </row>
    <row r="973" spans="3:5" ht="12.75">
      <c r="C973" s="67"/>
      <c r="D973" s="69"/>
      <c r="E973" s="22"/>
    </row>
    <row r="974" spans="3:5" ht="12.75">
      <c r="C974" s="67"/>
      <c r="D974" s="69"/>
      <c r="E974" s="22"/>
    </row>
    <row r="975" spans="3:5" ht="12.75">
      <c r="C975" s="67"/>
      <c r="D975" s="69"/>
      <c r="E975" s="22"/>
    </row>
    <row r="976" spans="3:5" ht="12.75">
      <c r="C976" s="67"/>
      <c r="D976" s="69"/>
      <c r="E976" s="22"/>
    </row>
    <row r="977" spans="3:5" ht="12.75">
      <c r="C977" s="67"/>
      <c r="D977" s="69"/>
      <c r="E977" s="22"/>
    </row>
    <row r="978" spans="3:5" ht="12.75">
      <c r="C978" s="67"/>
      <c r="D978" s="69"/>
      <c r="E978" s="22"/>
    </row>
    <row r="979" spans="3:5" ht="12.75">
      <c r="C979" s="67"/>
      <c r="D979" s="69"/>
      <c r="E979" s="22"/>
    </row>
    <row r="980" spans="3:5" ht="12.75">
      <c r="C980" s="67"/>
      <c r="D980" s="69"/>
      <c r="E980" s="22"/>
    </row>
    <row r="981" spans="3:5" ht="12.75">
      <c r="C981" s="67"/>
      <c r="D981" s="69"/>
      <c r="E981" s="22"/>
    </row>
    <row r="982" spans="3:5" ht="12.75">
      <c r="C982" s="67"/>
      <c r="D982" s="69"/>
      <c r="E982" s="22"/>
    </row>
    <row r="983" spans="3:5" ht="12.75">
      <c r="C983" s="67"/>
      <c r="D983" s="69"/>
      <c r="E983" s="22"/>
    </row>
    <row r="984" spans="3:5" ht="12.75">
      <c r="C984" s="67"/>
      <c r="D984" s="69"/>
      <c r="E984" s="22"/>
    </row>
    <row r="985" spans="3:5" ht="12.75">
      <c r="C985" s="67"/>
      <c r="D985" s="69"/>
      <c r="E985" s="22"/>
    </row>
    <row r="986" spans="3:5" ht="12.75">
      <c r="C986" s="67"/>
      <c r="D986" s="69"/>
      <c r="E986" s="22"/>
    </row>
    <row r="987" spans="3:5" ht="12.75">
      <c r="C987" s="67"/>
      <c r="D987" s="69"/>
      <c r="E987" s="22"/>
    </row>
    <row r="988" spans="3:5" ht="12.75">
      <c r="C988" s="67"/>
      <c r="D988" s="69"/>
      <c r="E988" s="22"/>
    </row>
    <row r="989" spans="3:5" ht="12.75">
      <c r="C989" s="67"/>
      <c r="D989" s="69"/>
      <c r="E989" s="22"/>
    </row>
    <row r="990" spans="3:5" ht="12.75">
      <c r="C990" s="67"/>
      <c r="D990" s="69"/>
      <c r="E990" s="22"/>
    </row>
    <row r="991" spans="3:5" ht="12.75">
      <c r="C991" s="67"/>
      <c r="D991" s="69"/>
      <c r="E991" s="22"/>
    </row>
    <row r="992" spans="3:5" ht="12.75">
      <c r="C992" s="67"/>
      <c r="D992" s="69"/>
      <c r="E992" s="22"/>
    </row>
    <row r="993" spans="3:5" ht="12.75">
      <c r="C993" s="67"/>
      <c r="D993" s="69"/>
      <c r="E993" s="22"/>
    </row>
    <row r="994" spans="3:5" ht="12.75">
      <c r="C994" s="67"/>
      <c r="D994" s="69"/>
      <c r="E994" s="22"/>
    </row>
    <row r="995" spans="3:5" ht="12.75">
      <c r="C995" s="67"/>
      <c r="D995" s="69"/>
      <c r="E995" s="22"/>
    </row>
    <row r="996" spans="3:5" ht="12.75">
      <c r="C996" s="67"/>
      <c r="D996" s="69"/>
      <c r="E996" s="22"/>
    </row>
    <row r="997" spans="3:5" ht="12.75">
      <c r="C997" s="67"/>
      <c r="D997" s="69"/>
      <c r="E997" s="22"/>
    </row>
    <row r="998" spans="3:5" ht="12.75">
      <c r="C998" s="67"/>
      <c r="D998" s="69"/>
      <c r="E998" s="22"/>
    </row>
    <row r="999" spans="3:5" ht="12.75">
      <c r="C999" s="67"/>
      <c r="D999" s="69"/>
      <c r="E999" s="22"/>
    </row>
    <row r="1000" spans="3:5" ht="12.75">
      <c r="C1000" s="67"/>
      <c r="D1000" s="69"/>
      <c r="E1000" s="22"/>
    </row>
    <row r="1001" spans="3:5" ht="12.75">
      <c r="C1001" s="67"/>
      <c r="D1001" s="69"/>
      <c r="E1001" s="22"/>
    </row>
    <row r="1002" spans="3:5" ht="12.75">
      <c r="C1002" s="67"/>
      <c r="D1002" s="69"/>
      <c r="E1002" s="22"/>
    </row>
    <row r="1003" spans="3:5" ht="12.75">
      <c r="C1003" s="67"/>
      <c r="D1003" s="69"/>
      <c r="E1003" s="22"/>
    </row>
    <row r="1004" spans="3:5" ht="12.75">
      <c r="C1004" s="67"/>
      <c r="D1004" s="69"/>
      <c r="E1004" s="22"/>
    </row>
    <row r="1005" spans="3:5" ht="12.75">
      <c r="C1005" s="67"/>
      <c r="D1005" s="69"/>
      <c r="E1005" s="22"/>
    </row>
    <row r="1006" spans="3:5" ht="12.75">
      <c r="C1006" s="67"/>
      <c r="D1006" s="69"/>
      <c r="E1006" s="22"/>
    </row>
    <row r="1007" spans="3:5" ht="12.75">
      <c r="C1007" s="67"/>
      <c r="D1007" s="69"/>
      <c r="E1007" s="22"/>
    </row>
    <row r="1008" spans="3:5" ht="12.75">
      <c r="C1008" s="67"/>
      <c r="D1008" s="69"/>
      <c r="E1008" s="22"/>
    </row>
    <row r="1009" spans="3:5" ht="12.75">
      <c r="C1009" s="67"/>
      <c r="D1009" s="69"/>
      <c r="E1009" s="22"/>
    </row>
    <row r="1010" spans="3:5" ht="12.75">
      <c r="C1010" s="67"/>
      <c r="D1010" s="69"/>
      <c r="E1010" s="22"/>
    </row>
    <row r="1011" spans="3:5" ht="12.75">
      <c r="C1011" s="67"/>
      <c r="D1011" s="69"/>
      <c r="E1011" s="22"/>
    </row>
    <row r="1012" spans="3:5" ht="12.75">
      <c r="C1012" s="67"/>
      <c r="D1012" s="69"/>
      <c r="E1012" s="22"/>
    </row>
    <row r="1013" spans="3:5" ht="12.75">
      <c r="C1013" s="67"/>
      <c r="D1013" s="69"/>
      <c r="E1013" s="22"/>
    </row>
    <row r="1014" spans="3:5" ht="12.75">
      <c r="C1014" s="67"/>
      <c r="D1014" s="69"/>
      <c r="E1014" s="22"/>
    </row>
    <row r="1015" spans="3:5" ht="12.75">
      <c r="C1015" s="67"/>
      <c r="D1015" s="69"/>
      <c r="E1015" s="22"/>
    </row>
    <row r="1016" spans="3:5" ht="12.75">
      <c r="C1016" s="67"/>
      <c r="D1016" s="69"/>
      <c r="E1016" s="22"/>
    </row>
    <row r="1017" spans="3:5" ht="12.75">
      <c r="C1017" s="67"/>
      <c r="D1017" s="69"/>
      <c r="E1017" s="22"/>
    </row>
    <row r="1018" spans="3:5" ht="12.75">
      <c r="C1018" s="67"/>
      <c r="D1018" s="69"/>
      <c r="E1018" s="22"/>
    </row>
    <row r="1019" spans="3:5" ht="12.75">
      <c r="C1019" s="67"/>
      <c r="D1019" s="69"/>
      <c r="E1019" s="22"/>
    </row>
    <row r="1020" spans="3:5" ht="12.75">
      <c r="C1020" s="67"/>
      <c r="D1020" s="69"/>
      <c r="E1020" s="22"/>
    </row>
    <row r="1021" spans="3:5" ht="12.75">
      <c r="C1021" s="67"/>
      <c r="D1021" s="69"/>
      <c r="E1021" s="22"/>
    </row>
    <row r="1022" spans="3:5" ht="12.75">
      <c r="C1022" s="67"/>
      <c r="D1022" s="69"/>
      <c r="E1022" s="22"/>
    </row>
    <row r="1023" spans="3:5" ht="12.75">
      <c r="C1023" s="67"/>
      <c r="D1023" s="69"/>
      <c r="E1023" s="22"/>
    </row>
    <row r="1024" spans="3:5" ht="12.75">
      <c r="C1024" s="67"/>
      <c r="D1024" s="69"/>
      <c r="E1024" s="22"/>
    </row>
    <row r="1025" spans="3:5" ht="12.75">
      <c r="C1025" s="67"/>
      <c r="D1025" s="69"/>
      <c r="E1025" s="22"/>
    </row>
    <row r="1026" spans="3:5" ht="12.75">
      <c r="C1026" s="67"/>
      <c r="D1026" s="69"/>
      <c r="E1026" s="22"/>
    </row>
    <row r="1027" spans="3:5" ht="12.75">
      <c r="C1027" s="67"/>
      <c r="D1027" s="69"/>
      <c r="E1027" s="22"/>
    </row>
    <row r="1028" spans="3:5" ht="12.75">
      <c r="C1028" s="67"/>
      <c r="D1028" s="69"/>
      <c r="E1028" s="22"/>
    </row>
    <row r="1029" spans="3:5" ht="12.75">
      <c r="C1029" s="67"/>
      <c r="D1029" s="69"/>
      <c r="E1029" s="22"/>
    </row>
    <row r="1030" spans="3:5" ht="12.75">
      <c r="C1030" s="67"/>
      <c r="D1030" s="69"/>
      <c r="E1030" s="22"/>
    </row>
    <row r="1031" spans="3:5" ht="12.75">
      <c r="C1031" s="67"/>
      <c r="D1031" s="69"/>
      <c r="E1031" s="22"/>
    </row>
    <row r="1032" spans="3:5" ht="12.75">
      <c r="C1032" s="67"/>
      <c r="D1032" s="69"/>
      <c r="E1032" s="22"/>
    </row>
    <row r="1033" spans="3:5" ht="12.75">
      <c r="C1033" s="67"/>
      <c r="D1033" s="69"/>
      <c r="E1033" s="22"/>
    </row>
    <row r="1034" spans="3:5" ht="12.75">
      <c r="C1034" s="67"/>
      <c r="D1034" s="69"/>
      <c r="E1034" s="22"/>
    </row>
    <row r="1035" spans="3:5" ht="12.75">
      <c r="C1035" s="67"/>
      <c r="D1035" s="69"/>
      <c r="E1035" s="22"/>
    </row>
    <row r="1036" spans="3:5" ht="12.75">
      <c r="C1036" s="67"/>
      <c r="D1036" s="69"/>
      <c r="E1036" s="22"/>
    </row>
    <row r="1037" spans="3:5" ht="12.75">
      <c r="C1037" s="67"/>
      <c r="D1037" s="69"/>
      <c r="E1037" s="22"/>
    </row>
    <row r="1038" spans="3:5" ht="12.75">
      <c r="C1038" s="67"/>
      <c r="D1038" s="69"/>
      <c r="E1038" s="22"/>
    </row>
    <row r="1039" spans="3:5" ht="12.75">
      <c r="C1039" s="67"/>
      <c r="D1039" s="69"/>
      <c r="E1039" s="22"/>
    </row>
    <row r="1040" spans="3:5" ht="12.75">
      <c r="C1040" s="67"/>
      <c r="D1040" s="69"/>
      <c r="E1040" s="22"/>
    </row>
    <row r="1041" spans="3:5" ht="12.75">
      <c r="C1041" s="67"/>
      <c r="D1041" s="69"/>
      <c r="E1041" s="22"/>
    </row>
    <row r="1042" spans="3:5" ht="12.75">
      <c r="C1042" s="67"/>
      <c r="D1042" s="69"/>
      <c r="E1042" s="22"/>
    </row>
    <row r="1043" spans="3:5" ht="12.75">
      <c r="C1043" s="67"/>
      <c r="D1043" s="69"/>
      <c r="E1043" s="22"/>
    </row>
    <row r="1044" spans="3:5" ht="12.75">
      <c r="C1044" s="67"/>
      <c r="D1044" s="69"/>
      <c r="E1044" s="22"/>
    </row>
    <row r="1045" spans="3:5" ht="12.75">
      <c r="C1045" s="67"/>
      <c r="D1045" s="69"/>
      <c r="E1045" s="22"/>
    </row>
    <row r="1046" spans="3:5" ht="12.75">
      <c r="C1046" s="67"/>
      <c r="D1046" s="69"/>
      <c r="E1046" s="22"/>
    </row>
    <row r="1047" spans="3:5" ht="12.75">
      <c r="C1047" s="67"/>
      <c r="D1047" s="69"/>
      <c r="E1047" s="22"/>
    </row>
    <row r="1048" spans="3:5" ht="12.75">
      <c r="C1048" s="67"/>
      <c r="D1048" s="69"/>
      <c r="E1048" s="22"/>
    </row>
    <row r="1049" spans="3:5" ht="12.75">
      <c r="C1049" s="67"/>
      <c r="D1049" s="69"/>
      <c r="E1049" s="22"/>
    </row>
    <row r="1050" spans="3:5" ht="12.75">
      <c r="C1050" s="67"/>
      <c r="D1050" s="69"/>
      <c r="E1050" s="22"/>
    </row>
    <row r="1051" spans="3:5" ht="12.75">
      <c r="C1051" s="67"/>
      <c r="D1051" s="69"/>
      <c r="E1051" s="22"/>
    </row>
    <row r="1052" spans="3:5" ht="12.75">
      <c r="C1052" s="67"/>
      <c r="D1052" s="69"/>
      <c r="E1052" s="22"/>
    </row>
    <row r="1053" spans="3:5" ht="12.75">
      <c r="C1053" s="67"/>
      <c r="D1053" s="69"/>
      <c r="E1053" s="22"/>
    </row>
    <row r="1054" spans="3:5" ht="12.75">
      <c r="C1054" s="67"/>
      <c r="D1054" s="69"/>
      <c r="E1054" s="22"/>
    </row>
    <row r="1055" spans="3:5" ht="12.75">
      <c r="C1055" s="67"/>
      <c r="D1055" s="69"/>
      <c r="E1055" s="22"/>
    </row>
    <row r="1056" spans="3:5" ht="12.75">
      <c r="C1056" s="67"/>
      <c r="D1056" s="69"/>
      <c r="E1056" s="22"/>
    </row>
    <row r="1057" spans="3:5" ht="12.75">
      <c r="C1057" s="67"/>
      <c r="D1057" s="69"/>
      <c r="E1057" s="22"/>
    </row>
    <row r="1058" spans="3:5" ht="12.75">
      <c r="C1058" s="67"/>
      <c r="D1058" s="69"/>
      <c r="E1058" s="22"/>
    </row>
    <row r="1059" spans="3:5" ht="12.75">
      <c r="C1059" s="67"/>
      <c r="D1059" s="69"/>
      <c r="E1059" s="22"/>
    </row>
    <row r="1060" spans="3:5" ht="12.75">
      <c r="C1060" s="67"/>
      <c r="D1060" s="69"/>
      <c r="E1060" s="22"/>
    </row>
    <row r="1061" spans="3:5" ht="12.75">
      <c r="C1061" s="67"/>
      <c r="D1061" s="69"/>
      <c r="E1061" s="22"/>
    </row>
    <row r="1062" spans="3:5" ht="12.75">
      <c r="C1062" s="67"/>
      <c r="D1062" s="69"/>
      <c r="E1062" s="22"/>
    </row>
    <row r="1063" spans="3:5" ht="12.75">
      <c r="C1063" s="67"/>
      <c r="D1063" s="69"/>
      <c r="E1063" s="22"/>
    </row>
    <row r="1064" spans="3:5" ht="12.75">
      <c r="C1064" s="67"/>
      <c r="D1064" s="69"/>
      <c r="E1064" s="22"/>
    </row>
    <row r="1065" spans="3:5" ht="12.75">
      <c r="C1065" s="67"/>
      <c r="D1065" s="69"/>
      <c r="E1065" s="22"/>
    </row>
    <row r="1066" spans="3:5" ht="12.75">
      <c r="C1066" s="67"/>
      <c r="D1066" s="69"/>
      <c r="E1066" s="22"/>
    </row>
    <row r="1067" spans="3:5" ht="12.75">
      <c r="C1067" s="67"/>
      <c r="D1067" s="69"/>
      <c r="E1067" s="22"/>
    </row>
    <row r="1068" spans="3:5" ht="12.75">
      <c r="C1068" s="67"/>
      <c r="D1068" s="69"/>
      <c r="E1068" s="22"/>
    </row>
    <row r="1069" spans="3:5" ht="12.75">
      <c r="C1069" s="67"/>
      <c r="D1069" s="69"/>
      <c r="E1069" s="22"/>
    </row>
    <row r="1070" spans="3:5" ht="12.75">
      <c r="C1070" s="67"/>
      <c r="D1070" s="69"/>
      <c r="E1070" s="22"/>
    </row>
    <row r="1071" spans="3:5" ht="12.75">
      <c r="C1071" s="67"/>
      <c r="D1071" s="69"/>
      <c r="E1071" s="22"/>
    </row>
    <row r="1072" spans="3:5" ht="12.75">
      <c r="C1072" s="67"/>
      <c r="D1072" s="69"/>
      <c r="E1072" s="22"/>
    </row>
    <row r="1073" spans="3:5" ht="12.75">
      <c r="C1073" s="67"/>
      <c r="D1073" s="69"/>
      <c r="E1073" s="22"/>
    </row>
    <row r="1074" spans="3:5" ht="12.75">
      <c r="C1074" s="67"/>
      <c r="D1074" s="69"/>
      <c r="E1074" s="22"/>
    </row>
    <row r="1075" spans="3:5" ht="12.75">
      <c r="C1075" s="67"/>
      <c r="D1075" s="69"/>
      <c r="E1075" s="22"/>
    </row>
    <row r="1076" spans="3:5" ht="12.75">
      <c r="C1076" s="67"/>
      <c r="D1076" s="69"/>
      <c r="E1076" s="22"/>
    </row>
    <row r="1077" spans="3:5" ht="12.75">
      <c r="C1077" s="67"/>
      <c r="D1077" s="69"/>
      <c r="E1077" s="22"/>
    </row>
    <row r="1078" spans="3:5" ht="12.75">
      <c r="C1078" s="67"/>
      <c r="D1078" s="69"/>
      <c r="E1078" s="22"/>
    </row>
    <row r="1079" spans="3:5" ht="12.75">
      <c r="C1079" s="67"/>
      <c r="D1079" s="69"/>
      <c r="E1079" s="22"/>
    </row>
    <row r="1080" spans="3:5" ht="12.75">
      <c r="C1080" s="67"/>
      <c r="D1080" s="69"/>
      <c r="E1080" s="22"/>
    </row>
    <row r="1081" spans="3:5" ht="12.75">
      <c r="C1081" s="67"/>
      <c r="D1081" s="69"/>
      <c r="E1081" s="22"/>
    </row>
    <row r="1082" spans="3:5" ht="12.75">
      <c r="C1082" s="67"/>
      <c r="D1082" s="69"/>
      <c r="E1082" s="22"/>
    </row>
    <row r="1083" spans="3:5" ht="12.75">
      <c r="C1083" s="67"/>
      <c r="D1083" s="69"/>
      <c r="E1083" s="22"/>
    </row>
    <row r="1084" spans="3:5" ht="12.75">
      <c r="C1084" s="67"/>
      <c r="D1084" s="69"/>
      <c r="E1084" s="22"/>
    </row>
    <row r="1085" spans="3:5" ht="12.75">
      <c r="C1085" s="67"/>
      <c r="D1085" s="69"/>
      <c r="E1085" s="22"/>
    </row>
    <row r="1086" spans="3:5" ht="12.75">
      <c r="C1086" s="67"/>
      <c r="D1086" s="69"/>
      <c r="E1086" s="22"/>
    </row>
    <row r="1087" spans="3:5" ht="12.75">
      <c r="C1087" s="67"/>
      <c r="D1087" s="69"/>
      <c r="E1087" s="22"/>
    </row>
    <row r="1088" spans="3:5" ht="12.75">
      <c r="C1088" s="67"/>
      <c r="D1088" s="69"/>
      <c r="E1088" s="22"/>
    </row>
    <row r="1089" spans="3:5" ht="12.75">
      <c r="C1089" s="67"/>
      <c r="D1089" s="69"/>
      <c r="E1089" s="22"/>
    </row>
    <row r="1090" spans="3:5" ht="12.75">
      <c r="C1090" s="67"/>
      <c r="D1090" s="69"/>
      <c r="E1090" s="22"/>
    </row>
    <row r="1091" spans="3:5" ht="12.75">
      <c r="C1091" s="67"/>
      <c r="D1091" s="69"/>
      <c r="E1091" s="22"/>
    </row>
    <row r="1092" spans="3:5" ht="12.75">
      <c r="C1092" s="67"/>
      <c r="D1092" s="69"/>
      <c r="E1092" s="22"/>
    </row>
    <row r="1093" spans="3:5" ht="12.75">
      <c r="C1093" s="67"/>
      <c r="D1093" s="69"/>
      <c r="E1093" s="22"/>
    </row>
    <row r="1094" spans="3:5" ht="12.75">
      <c r="C1094" s="67"/>
      <c r="D1094" s="69"/>
      <c r="E1094" s="22"/>
    </row>
    <row r="1095" spans="3:5" ht="12.75">
      <c r="C1095" s="67"/>
      <c r="D1095" s="69"/>
      <c r="E1095" s="22"/>
    </row>
    <row r="1096" spans="3:5" ht="12.75">
      <c r="C1096" s="67"/>
      <c r="D1096" s="69"/>
      <c r="E1096" s="22"/>
    </row>
    <row r="1097" spans="3:5" ht="12.75">
      <c r="C1097" s="67"/>
      <c r="D1097" s="69"/>
      <c r="E1097" s="22"/>
    </row>
    <row r="1098" spans="3:5" ht="12.75">
      <c r="C1098" s="67"/>
      <c r="D1098" s="69"/>
      <c r="E1098" s="22"/>
    </row>
    <row r="1099" spans="3:5" ht="12.75">
      <c r="C1099" s="67"/>
      <c r="D1099" s="69"/>
      <c r="E1099" s="22"/>
    </row>
    <row r="1100" spans="3:5" ht="12.75">
      <c r="C1100" s="67"/>
      <c r="D1100" s="69"/>
      <c r="E1100" s="22"/>
    </row>
    <row r="1101" spans="3:5" ht="12.75">
      <c r="C1101" s="67"/>
      <c r="D1101" s="69"/>
      <c r="E1101" s="22"/>
    </row>
    <row r="1102" spans="3:5" ht="12.75">
      <c r="C1102" s="67"/>
      <c r="D1102" s="69"/>
      <c r="E1102" s="22"/>
    </row>
    <row r="1103" spans="3:5" ht="12.75">
      <c r="C1103" s="67"/>
      <c r="D1103" s="69"/>
      <c r="E1103" s="22"/>
    </row>
    <row r="1104" spans="3:5" ht="12.75">
      <c r="C1104" s="67"/>
      <c r="D1104" s="69"/>
      <c r="E1104" s="22"/>
    </row>
    <row r="1105" spans="3:5" ht="12.75">
      <c r="C1105" s="67"/>
      <c r="D1105" s="69"/>
      <c r="E1105" s="22"/>
    </row>
    <row r="1106" spans="3:5" ht="12.75">
      <c r="C1106" s="67"/>
      <c r="D1106" s="69"/>
      <c r="E1106" s="22"/>
    </row>
    <row r="1107" spans="3:5" ht="12.75">
      <c r="C1107" s="67"/>
      <c r="D1107" s="69"/>
      <c r="E1107" s="22"/>
    </row>
    <row r="1108" spans="3:5" ht="12.75">
      <c r="C1108" s="67"/>
      <c r="D1108" s="69"/>
      <c r="E1108" s="22"/>
    </row>
    <row r="1109" spans="3:5" ht="12.75">
      <c r="C1109" s="67"/>
      <c r="D1109" s="69"/>
      <c r="E1109" s="22"/>
    </row>
    <row r="1110" spans="3:5" ht="12.75">
      <c r="C1110" s="67"/>
      <c r="D1110" s="69"/>
      <c r="E1110" s="22"/>
    </row>
    <row r="1111" spans="3:5" ht="12.75">
      <c r="C1111" s="67"/>
      <c r="D1111" s="69"/>
      <c r="E1111" s="22"/>
    </row>
    <row r="1112" spans="3:5" ht="12.75">
      <c r="C1112" s="67"/>
      <c r="D1112" s="69"/>
      <c r="E1112" s="22"/>
    </row>
    <row r="1113" spans="3:5" ht="12.75">
      <c r="C1113" s="67"/>
      <c r="D1113" s="69"/>
      <c r="E1113" s="22"/>
    </row>
    <row r="1114" spans="3:5" ht="12.75">
      <c r="C1114" s="67"/>
      <c r="D1114" s="69"/>
      <c r="E1114" s="22"/>
    </row>
    <row r="1115" spans="3:5" ht="12.75">
      <c r="C1115" s="67"/>
      <c r="D1115" s="69"/>
      <c r="E1115" s="22"/>
    </row>
    <row r="1116" spans="3:5" ht="12.75">
      <c r="C1116" s="67"/>
      <c r="D1116" s="69"/>
      <c r="E1116" s="22"/>
    </row>
    <row r="1117" spans="3:5" ht="12.75">
      <c r="C1117" s="67"/>
      <c r="D1117" s="69"/>
      <c r="E1117" s="22"/>
    </row>
    <row r="1118" spans="3:5" ht="12.75">
      <c r="C1118" s="67"/>
      <c r="D1118" s="69"/>
      <c r="E1118" s="22"/>
    </row>
    <row r="1119" spans="3:5" ht="12.75">
      <c r="C1119" s="67"/>
      <c r="D1119" s="69"/>
      <c r="E1119" s="22"/>
    </row>
    <row r="1120" spans="3:5" ht="12.75">
      <c r="C1120" s="67"/>
      <c r="D1120" s="69"/>
      <c r="E1120" s="22"/>
    </row>
    <row r="1121" spans="3:5" ht="12.75">
      <c r="C1121" s="67"/>
      <c r="D1121" s="69"/>
      <c r="E1121" s="22"/>
    </row>
    <row r="1122" spans="3:5" ht="12.75">
      <c r="C1122" s="67"/>
      <c r="D1122" s="69"/>
      <c r="E1122" s="22"/>
    </row>
    <row r="1123" spans="3:5" ht="12.75">
      <c r="C1123" s="67"/>
      <c r="D1123" s="69"/>
      <c r="E1123" s="22"/>
    </row>
    <row r="1124" spans="3:5" ht="12.75">
      <c r="C1124" s="67"/>
      <c r="D1124" s="69"/>
      <c r="E1124" s="22"/>
    </row>
    <row r="1125" spans="3:5" ht="12.75">
      <c r="C1125" s="67"/>
      <c r="D1125" s="69"/>
      <c r="E1125" s="22"/>
    </row>
    <row r="1126" spans="3:5" ht="12.75">
      <c r="C1126" s="67"/>
      <c r="D1126" s="69"/>
      <c r="E1126" s="22"/>
    </row>
    <row r="1127" spans="3:5" ht="12.75">
      <c r="C1127" s="67"/>
      <c r="D1127" s="69"/>
      <c r="E1127" s="22"/>
    </row>
    <row r="1128" spans="3:5" ht="12.75">
      <c r="C1128" s="67"/>
      <c r="D1128" s="69"/>
      <c r="E1128" s="22"/>
    </row>
    <row r="1129" spans="3:5" ht="12.75">
      <c r="C1129" s="67"/>
      <c r="D1129" s="69"/>
      <c r="E1129" s="22"/>
    </row>
    <row r="1130" spans="3:5" ht="12.75">
      <c r="C1130" s="67"/>
      <c r="D1130" s="69"/>
      <c r="E1130" s="22"/>
    </row>
    <row r="1131" spans="3:5" ht="12.75">
      <c r="C1131" s="67"/>
      <c r="D1131" s="69"/>
      <c r="E1131" s="22"/>
    </row>
    <row r="1132" spans="3:5" ht="12.75">
      <c r="C1132" s="67"/>
      <c r="D1132" s="69"/>
      <c r="E1132" s="22"/>
    </row>
    <row r="1133" spans="3:5" ht="12.75">
      <c r="C1133" s="67"/>
      <c r="D1133" s="69"/>
      <c r="E1133" s="22"/>
    </row>
    <row r="1134" spans="3:5" ht="12.75">
      <c r="C1134" s="67"/>
      <c r="D1134" s="69"/>
      <c r="E1134" s="22"/>
    </row>
    <row r="1135" spans="3:5" ht="12.75">
      <c r="C1135" s="67"/>
      <c r="D1135" s="69"/>
      <c r="E1135" s="22"/>
    </row>
    <row r="1136" spans="3:5" ht="12.75">
      <c r="C1136" s="67"/>
      <c r="D1136" s="69"/>
      <c r="E1136" s="22"/>
    </row>
    <row r="1137" spans="3:5" ht="12.75">
      <c r="C1137" s="67"/>
      <c r="D1137" s="69"/>
      <c r="E1137" s="22"/>
    </row>
    <row r="1138" spans="3:5" ht="12.75">
      <c r="C1138" s="67"/>
      <c r="D1138" s="69"/>
      <c r="E1138" s="22"/>
    </row>
    <row r="1139" spans="3:5" ht="12.75">
      <c r="C1139" s="67"/>
      <c r="D1139" s="69"/>
      <c r="E1139" s="22"/>
    </row>
    <row r="1140" spans="3:5" ht="12.75">
      <c r="C1140" s="67"/>
      <c r="D1140" s="69"/>
      <c r="E1140" s="22"/>
    </row>
    <row r="1141" spans="3:5" ht="12.75">
      <c r="C1141" s="67"/>
      <c r="D1141" s="69"/>
      <c r="E1141" s="22"/>
    </row>
    <row r="1142" spans="3:5" ht="12.75">
      <c r="C1142" s="67"/>
      <c r="D1142" s="69"/>
      <c r="E1142" s="22"/>
    </row>
    <row r="1143" spans="3:5" ht="12.75">
      <c r="C1143" s="67"/>
      <c r="D1143" s="69"/>
      <c r="E1143" s="22"/>
    </row>
    <row r="1144" spans="3:5" ht="12.75">
      <c r="C1144" s="67"/>
      <c r="D1144" s="69"/>
      <c r="E1144" s="22"/>
    </row>
    <row r="1145" spans="3:5" ht="12.75">
      <c r="C1145" s="67"/>
      <c r="D1145" s="69"/>
      <c r="E1145" s="22"/>
    </row>
    <row r="1146" spans="3:5" ht="12.75">
      <c r="C1146" s="67"/>
      <c r="D1146" s="69"/>
      <c r="E1146" s="22"/>
    </row>
    <row r="1147" spans="3:5" ht="12.75">
      <c r="C1147" s="67"/>
      <c r="D1147" s="69"/>
      <c r="E1147" s="22"/>
    </row>
    <row r="1148" spans="3:5" ht="12.75">
      <c r="C1148" s="67"/>
      <c r="D1148" s="69"/>
      <c r="E1148" s="22"/>
    </row>
    <row r="1149" spans="3:5" ht="12.75">
      <c r="C1149" s="67"/>
      <c r="D1149" s="69"/>
      <c r="E1149" s="22"/>
    </row>
    <row r="1150" spans="3:5" ht="12.75">
      <c r="C1150" s="67"/>
      <c r="D1150" s="69"/>
      <c r="E1150" s="22"/>
    </row>
    <row r="1151" spans="3:5" ht="12.75">
      <c r="C1151" s="67"/>
      <c r="D1151" s="69"/>
      <c r="E1151" s="22"/>
    </row>
    <row r="1152" spans="3:5" ht="12.75">
      <c r="C1152" s="67"/>
      <c r="D1152" s="69"/>
      <c r="E1152" s="22"/>
    </row>
    <row r="1153" spans="3:5" ht="12.75">
      <c r="C1153" s="67"/>
      <c r="D1153" s="69"/>
      <c r="E1153" s="22"/>
    </row>
    <row r="1154" spans="3:5" ht="12.75">
      <c r="C1154" s="67"/>
      <c r="D1154" s="69"/>
      <c r="E1154" s="22"/>
    </row>
    <row r="1155" spans="3:5" ht="12.75">
      <c r="C1155" s="67"/>
      <c r="D1155" s="69"/>
      <c r="E1155" s="22"/>
    </row>
    <row r="1156" spans="3:5" ht="12.75">
      <c r="C1156" s="67"/>
      <c r="D1156" s="69"/>
      <c r="E1156" s="22"/>
    </row>
    <row r="1157" spans="3:5" ht="12.75">
      <c r="C1157" s="67"/>
      <c r="D1157" s="69"/>
      <c r="E1157" s="22"/>
    </row>
    <row r="1158" spans="3:5" ht="12.75">
      <c r="C1158" s="67"/>
      <c r="D1158" s="69"/>
      <c r="E1158" s="22"/>
    </row>
    <row r="1159" spans="3:5" ht="12.75">
      <c r="C1159" s="67"/>
      <c r="D1159" s="69"/>
      <c r="E1159" s="22"/>
    </row>
    <row r="1160" spans="3:5" ht="12.75">
      <c r="C1160" s="67"/>
      <c r="D1160" s="69"/>
      <c r="E1160" s="22"/>
    </row>
    <row r="1161" spans="3:5" ht="12.75">
      <c r="C1161" s="67"/>
      <c r="D1161" s="69"/>
      <c r="E1161" s="22"/>
    </row>
    <row r="1162" spans="3:5" ht="12.75">
      <c r="C1162" s="67"/>
      <c r="D1162" s="69"/>
      <c r="E1162" s="22"/>
    </row>
    <row r="1163" spans="3:5" ht="12.75">
      <c r="C1163" s="67"/>
      <c r="D1163" s="69"/>
      <c r="E1163" s="22"/>
    </row>
    <row r="1164" spans="3:5" ht="12.75">
      <c r="C1164" s="67"/>
      <c r="D1164" s="69"/>
      <c r="E1164" s="22"/>
    </row>
    <row r="1165" spans="3:5" ht="12.75">
      <c r="C1165" s="67"/>
      <c r="D1165" s="69"/>
      <c r="E1165" s="22"/>
    </row>
    <row r="1166" spans="3:5" ht="12.75">
      <c r="C1166" s="67"/>
      <c r="D1166" s="69"/>
      <c r="E1166" s="22"/>
    </row>
    <row r="1167" spans="3:5" ht="12.75">
      <c r="C1167" s="67"/>
      <c r="D1167" s="69"/>
      <c r="E1167" s="22"/>
    </row>
    <row r="1168" spans="3:5" ht="12.75">
      <c r="C1168" s="67"/>
      <c r="D1168" s="69"/>
      <c r="E1168" s="22"/>
    </row>
    <row r="1169" spans="3:5" ht="12.75">
      <c r="C1169" s="67"/>
      <c r="D1169" s="69"/>
      <c r="E1169" s="22"/>
    </row>
    <row r="1170" spans="3:5" ht="12.75">
      <c r="C1170" s="67"/>
      <c r="D1170" s="69"/>
      <c r="E1170" s="22"/>
    </row>
    <row r="1171" spans="3:5" ht="12.75">
      <c r="C1171" s="67"/>
      <c r="D1171" s="69"/>
      <c r="E1171" s="22"/>
    </row>
    <row r="1172" spans="3:5" ht="12.75">
      <c r="C1172" s="67"/>
      <c r="D1172" s="69"/>
      <c r="E1172" s="22"/>
    </row>
    <row r="1173" spans="3:5" ht="12.75">
      <c r="C1173" s="67"/>
      <c r="D1173" s="69"/>
      <c r="E1173" s="22"/>
    </row>
    <row r="1174" spans="3:5" ht="12.75">
      <c r="C1174" s="67"/>
      <c r="D1174" s="69"/>
      <c r="E1174" s="22"/>
    </row>
    <row r="1175" spans="3:5" ht="12.75">
      <c r="C1175" s="67"/>
      <c r="D1175" s="69"/>
      <c r="E1175" s="22"/>
    </row>
    <row r="1176" spans="3:5" ht="12.75">
      <c r="C1176" s="67"/>
      <c r="D1176" s="69"/>
      <c r="E1176" s="22"/>
    </row>
    <row r="1177" spans="3:5" ht="12.75">
      <c r="C1177" s="67"/>
      <c r="D1177" s="69"/>
      <c r="E1177" s="22"/>
    </row>
    <row r="1178" spans="3:5" ht="12.75">
      <c r="C1178" s="67"/>
      <c r="D1178" s="69"/>
      <c r="E1178" s="22"/>
    </row>
    <row r="1179" spans="3:5" ht="12.75">
      <c r="C1179" s="67"/>
      <c r="D1179" s="69"/>
      <c r="E1179" s="22"/>
    </row>
    <row r="1180" spans="3:5" ht="12.75">
      <c r="C1180" s="67"/>
      <c r="D1180" s="69"/>
      <c r="E1180" s="22"/>
    </row>
    <row r="1181" spans="3:5" ht="12.75">
      <c r="C1181" s="67"/>
      <c r="D1181" s="69"/>
      <c r="E1181" s="22"/>
    </row>
    <row r="1182" spans="3:5" ht="12.75">
      <c r="C1182" s="67"/>
      <c r="D1182" s="69"/>
      <c r="E1182" s="22"/>
    </row>
    <row r="1183" spans="3:5" ht="12.75">
      <c r="C1183" s="67"/>
      <c r="D1183" s="69"/>
      <c r="E1183" s="22"/>
    </row>
    <row r="1184" spans="3:5" ht="12.75">
      <c r="C1184" s="67"/>
      <c r="D1184" s="69"/>
      <c r="E1184" s="22"/>
    </row>
    <row r="1185" spans="3:5" ht="12.75">
      <c r="C1185" s="67"/>
      <c r="D1185" s="69"/>
      <c r="E1185" s="22"/>
    </row>
    <row r="1186" spans="3:5" ht="12.75">
      <c r="C1186" s="67"/>
      <c r="D1186" s="69"/>
      <c r="E1186" s="22"/>
    </row>
    <row r="1187" spans="3:5" ht="12.75">
      <c r="C1187" s="67"/>
      <c r="D1187" s="69"/>
      <c r="E1187" s="22"/>
    </row>
    <row r="1188" spans="3:5" ht="12.75">
      <c r="C1188" s="67"/>
      <c r="D1188" s="69"/>
      <c r="E1188" s="22"/>
    </row>
    <row r="1189" spans="3:5" ht="12.75">
      <c r="C1189" s="67"/>
      <c r="D1189" s="69"/>
      <c r="E1189" s="22"/>
    </row>
    <row r="1190" spans="3:5" ht="12.75">
      <c r="C1190" s="67"/>
      <c r="D1190" s="69"/>
      <c r="E1190" s="22"/>
    </row>
    <row r="1191" spans="3:5" ht="12.75">
      <c r="C1191" s="67"/>
      <c r="D1191" s="69"/>
      <c r="E1191" s="22"/>
    </row>
    <row r="1192" spans="3:5" ht="12.75">
      <c r="C1192" s="67"/>
      <c r="D1192" s="69"/>
      <c r="E1192" s="22"/>
    </row>
    <row r="1193" spans="3:5" ht="12.75">
      <c r="C1193" s="67"/>
      <c r="D1193" s="69"/>
      <c r="E1193" s="22"/>
    </row>
    <row r="1194" spans="3:5" ht="12.75">
      <c r="C1194" s="67"/>
      <c r="D1194" s="69"/>
      <c r="E1194" s="22"/>
    </row>
    <row r="1195" spans="3:5" ht="12.75">
      <c r="C1195" s="67"/>
      <c r="D1195" s="69"/>
      <c r="E1195" s="22"/>
    </row>
    <row r="1196" spans="3:5" ht="12.75">
      <c r="C1196" s="67"/>
      <c r="D1196" s="69"/>
      <c r="E1196" s="22"/>
    </row>
    <row r="1197" spans="3:5" ht="12.75">
      <c r="C1197" s="67"/>
      <c r="D1197" s="69"/>
      <c r="E1197" s="22"/>
    </row>
    <row r="1198" spans="3:5" ht="12.75">
      <c r="C1198" s="67"/>
      <c r="D1198" s="69"/>
      <c r="E1198" s="22"/>
    </row>
    <row r="1199" spans="3:5" ht="12.75">
      <c r="C1199" s="67"/>
      <c r="D1199" s="69"/>
      <c r="E1199" s="22"/>
    </row>
    <row r="1200" spans="3:5" ht="12.75">
      <c r="C1200" s="67"/>
      <c r="D1200" s="69"/>
      <c r="E1200" s="22"/>
    </row>
    <row r="1201" spans="3:5" ht="12.75">
      <c r="C1201" s="67"/>
      <c r="D1201" s="69"/>
      <c r="E1201" s="22"/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O25"/>
  <sheetViews>
    <sheetView showGridLines="0" tabSelected="1" workbookViewId="0" topLeftCell="A3">
      <selection activeCell="A3" sqref="A3"/>
    </sheetView>
  </sheetViews>
  <sheetFormatPr defaultColWidth="9.140625" defaultRowHeight="12.75"/>
  <cols>
    <col min="2" max="2" width="10.57421875" style="0" customWidth="1"/>
    <col min="3" max="3" width="11.8515625" style="0" customWidth="1"/>
    <col min="4" max="4" width="9.7109375" style="21" bestFit="1" customWidth="1"/>
    <col min="5" max="14" width="8.7109375" style="21" customWidth="1"/>
    <col min="15" max="15" width="8.7109375" style="0" customWidth="1"/>
  </cols>
  <sheetData>
    <row r="4" ht="12.75">
      <c r="B4" s="24" t="s">
        <v>100</v>
      </c>
    </row>
    <row r="6" spans="3:5" ht="19.5">
      <c r="C6" s="82" t="s">
        <v>92</v>
      </c>
      <c r="D6" s="77">
        <v>0.2</v>
      </c>
      <c r="E6" t="s">
        <v>90</v>
      </c>
    </row>
    <row r="7" spans="3:5" ht="19.5">
      <c r="C7" s="82" t="s">
        <v>93</v>
      </c>
      <c r="D7" s="77">
        <v>0.2</v>
      </c>
      <c r="E7" t="s">
        <v>91</v>
      </c>
    </row>
    <row r="11" spans="2:14" ht="12.75">
      <c r="B11" s="78"/>
      <c r="C11" s="95"/>
      <c r="D11" s="108" t="s">
        <v>98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9"/>
    </row>
    <row r="12" spans="2:14" ht="28.5" customHeight="1">
      <c r="B12" s="84" t="s">
        <v>99</v>
      </c>
      <c r="C12" s="79" t="s">
        <v>89</v>
      </c>
      <c r="D12" s="93">
        <f>IF(B13="","",B13)</f>
        <v>1800</v>
      </c>
      <c r="E12" s="93">
        <f>IF(B14="","",B14)</f>
        <v>2000</v>
      </c>
      <c r="F12" s="93">
        <f>IF(B15="","",B15)</f>
        <v>2200</v>
      </c>
      <c r="G12" s="93">
        <f>IF(B16="","",B16)</f>
        <v>2400</v>
      </c>
      <c r="H12" s="93">
        <f>IF(B17="","",B17)</f>
        <v>2600</v>
      </c>
      <c r="I12" s="93">
        <f>IF(B18="","",B18)</f>
        <v>2800</v>
      </c>
      <c r="J12" s="93">
        <f>IF(B19="","",B19)</f>
        <v>3000</v>
      </c>
      <c r="K12" s="93">
        <f>IF(B20="","",B20)</f>
      </c>
      <c r="L12" s="93">
        <f>IF(B21="","",B21)</f>
      </c>
      <c r="M12" s="93">
        <f>IF(B22="","",B22)</f>
      </c>
      <c r="N12" s="94">
        <f>IF(B23="","",B23)</f>
      </c>
    </row>
    <row r="13" spans="2:14" ht="12.75">
      <c r="B13" s="85">
        <v>1800</v>
      </c>
      <c r="C13" s="96">
        <v>0.05</v>
      </c>
      <c r="D13" s="86">
        <f aca="true" t="shared" si="0" ref="D13:N23">IF(OR(D$12="",$B13=""),"",IF($B13-D$12&lt;0,-Co*($B13-D$12),Cu*($B13-D$12)))</f>
        <v>0</v>
      </c>
      <c r="E13" s="86">
        <f t="shared" si="0"/>
        <v>40</v>
      </c>
      <c r="F13" s="86">
        <f t="shared" si="0"/>
        <v>80</v>
      </c>
      <c r="G13" s="86">
        <f t="shared" si="0"/>
        <v>120</v>
      </c>
      <c r="H13" s="86">
        <f t="shared" si="0"/>
        <v>160</v>
      </c>
      <c r="I13" s="86">
        <f t="shared" si="0"/>
        <v>200</v>
      </c>
      <c r="J13" s="86">
        <f t="shared" si="0"/>
        <v>240</v>
      </c>
      <c r="K13" s="86">
        <f t="shared" si="0"/>
      </c>
      <c r="L13" s="86">
        <f t="shared" si="0"/>
      </c>
      <c r="M13" s="86">
        <f t="shared" si="0"/>
      </c>
      <c r="N13" s="87">
        <f t="shared" si="0"/>
      </c>
    </row>
    <row r="14" spans="2:14" ht="12.75">
      <c r="B14" s="80">
        <v>2000</v>
      </c>
      <c r="C14" s="97">
        <v>0.1</v>
      </c>
      <c r="D14" s="88">
        <f t="shared" si="0"/>
        <v>40</v>
      </c>
      <c r="E14" s="88">
        <f t="shared" si="0"/>
        <v>0</v>
      </c>
      <c r="F14" s="88">
        <f t="shared" si="0"/>
        <v>40</v>
      </c>
      <c r="G14" s="88">
        <f t="shared" si="0"/>
        <v>80</v>
      </c>
      <c r="H14" s="88">
        <f t="shared" si="0"/>
        <v>120</v>
      </c>
      <c r="I14" s="88">
        <f t="shared" si="0"/>
        <v>160</v>
      </c>
      <c r="J14" s="88">
        <f t="shared" si="0"/>
        <v>200</v>
      </c>
      <c r="K14" s="88">
        <f t="shared" si="0"/>
      </c>
      <c r="L14" s="88">
        <f t="shared" si="0"/>
      </c>
      <c r="M14" s="88">
        <f t="shared" si="0"/>
      </c>
      <c r="N14" s="89">
        <f t="shared" si="0"/>
      </c>
    </row>
    <row r="15" spans="2:14" ht="12.75">
      <c r="B15" s="80">
        <v>2200</v>
      </c>
      <c r="C15" s="97">
        <v>0.2</v>
      </c>
      <c r="D15" s="88">
        <f t="shared" si="0"/>
        <v>80</v>
      </c>
      <c r="E15" s="88">
        <f t="shared" si="0"/>
        <v>40</v>
      </c>
      <c r="F15" s="88">
        <f t="shared" si="0"/>
        <v>0</v>
      </c>
      <c r="G15" s="88">
        <f t="shared" si="0"/>
        <v>40</v>
      </c>
      <c r="H15" s="88">
        <f t="shared" si="0"/>
        <v>80</v>
      </c>
      <c r="I15" s="88">
        <f t="shared" si="0"/>
        <v>120</v>
      </c>
      <c r="J15" s="88">
        <f t="shared" si="0"/>
        <v>160</v>
      </c>
      <c r="K15" s="88">
        <f t="shared" si="0"/>
      </c>
      <c r="L15" s="88">
        <f t="shared" si="0"/>
      </c>
      <c r="M15" s="88">
        <f t="shared" si="0"/>
      </c>
      <c r="N15" s="89">
        <f t="shared" si="0"/>
      </c>
    </row>
    <row r="16" spans="2:14" ht="12.75">
      <c r="B16" s="80">
        <v>2400</v>
      </c>
      <c r="C16" s="97">
        <v>0.3</v>
      </c>
      <c r="D16" s="88">
        <f t="shared" si="0"/>
        <v>120</v>
      </c>
      <c r="E16" s="88">
        <f t="shared" si="0"/>
        <v>80</v>
      </c>
      <c r="F16" s="88">
        <f t="shared" si="0"/>
        <v>40</v>
      </c>
      <c r="G16" s="88">
        <f t="shared" si="0"/>
        <v>0</v>
      </c>
      <c r="H16" s="88">
        <f t="shared" si="0"/>
        <v>40</v>
      </c>
      <c r="I16" s="88">
        <f t="shared" si="0"/>
        <v>80</v>
      </c>
      <c r="J16" s="88">
        <f t="shared" si="0"/>
        <v>120</v>
      </c>
      <c r="K16" s="88">
        <f t="shared" si="0"/>
      </c>
      <c r="L16" s="88">
        <f t="shared" si="0"/>
      </c>
      <c r="M16" s="88">
        <f t="shared" si="0"/>
      </c>
      <c r="N16" s="89">
        <f t="shared" si="0"/>
      </c>
    </row>
    <row r="17" spans="2:14" ht="12.75">
      <c r="B17" s="80">
        <v>2600</v>
      </c>
      <c r="C17" s="97">
        <v>0.2</v>
      </c>
      <c r="D17" s="88">
        <f t="shared" si="0"/>
        <v>160</v>
      </c>
      <c r="E17" s="88">
        <f t="shared" si="0"/>
        <v>120</v>
      </c>
      <c r="F17" s="88">
        <f t="shared" si="0"/>
        <v>80</v>
      </c>
      <c r="G17" s="88">
        <f t="shared" si="0"/>
        <v>40</v>
      </c>
      <c r="H17" s="88">
        <f t="shared" si="0"/>
        <v>0</v>
      </c>
      <c r="I17" s="88">
        <f t="shared" si="0"/>
        <v>40</v>
      </c>
      <c r="J17" s="88">
        <f t="shared" si="0"/>
        <v>80</v>
      </c>
      <c r="K17" s="88">
        <f t="shared" si="0"/>
      </c>
      <c r="L17" s="88">
        <f t="shared" si="0"/>
      </c>
      <c r="M17" s="88">
        <f t="shared" si="0"/>
      </c>
      <c r="N17" s="89">
        <f t="shared" si="0"/>
      </c>
    </row>
    <row r="18" spans="2:14" ht="12.75">
      <c r="B18" s="80">
        <v>2800</v>
      </c>
      <c r="C18" s="97">
        <v>0.1</v>
      </c>
      <c r="D18" s="88">
        <f t="shared" si="0"/>
        <v>200</v>
      </c>
      <c r="E18" s="88">
        <f t="shared" si="0"/>
        <v>160</v>
      </c>
      <c r="F18" s="88">
        <f t="shared" si="0"/>
        <v>120</v>
      </c>
      <c r="G18" s="88">
        <f t="shared" si="0"/>
        <v>80</v>
      </c>
      <c r="H18" s="88">
        <f t="shared" si="0"/>
        <v>40</v>
      </c>
      <c r="I18" s="88">
        <f t="shared" si="0"/>
        <v>0</v>
      </c>
      <c r="J18" s="88">
        <f t="shared" si="0"/>
        <v>40</v>
      </c>
      <c r="K18" s="88">
        <f t="shared" si="0"/>
      </c>
      <c r="L18" s="88">
        <f t="shared" si="0"/>
      </c>
      <c r="M18" s="88">
        <f t="shared" si="0"/>
      </c>
      <c r="N18" s="89">
        <f t="shared" si="0"/>
      </c>
    </row>
    <row r="19" spans="2:14" ht="12.75">
      <c r="B19" s="80">
        <v>3000</v>
      </c>
      <c r="C19" s="97">
        <v>0.05</v>
      </c>
      <c r="D19" s="88">
        <f t="shared" si="0"/>
        <v>240</v>
      </c>
      <c r="E19" s="88">
        <f t="shared" si="0"/>
        <v>200</v>
      </c>
      <c r="F19" s="88">
        <f t="shared" si="0"/>
        <v>160</v>
      </c>
      <c r="G19" s="88">
        <f t="shared" si="0"/>
        <v>120</v>
      </c>
      <c r="H19" s="88">
        <f t="shared" si="0"/>
        <v>80</v>
      </c>
      <c r="I19" s="88">
        <f t="shared" si="0"/>
        <v>40</v>
      </c>
      <c r="J19" s="88">
        <f t="shared" si="0"/>
        <v>0</v>
      </c>
      <c r="K19" s="88">
        <f t="shared" si="0"/>
      </c>
      <c r="L19" s="88">
        <f t="shared" si="0"/>
      </c>
      <c r="M19" s="88">
        <f t="shared" si="0"/>
      </c>
      <c r="N19" s="89">
        <f t="shared" si="0"/>
      </c>
    </row>
    <row r="20" spans="2:14" ht="12.75">
      <c r="B20" s="80"/>
      <c r="C20" s="97"/>
      <c r="D20" s="88">
        <f t="shared" si="0"/>
      </c>
      <c r="E20" s="88">
        <f t="shared" si="0"/>
      </c>
      <c r="F20" s="88">
        <f t="shared" si="0"/>
      </c>
      <c r="G20" s="88">
        <f t="shared" si="0"/>
      </c>
      <c r="H20" s="88">
        <f t="shared" si="0"/>
      </c>
      <c r="I20" s="88">
        <f t="shared" si="0"/>
      </c>
      <c r="J20" s="88">
        <f t="shared" si="0"/>
      </c>
      <c r="K20" s="88">
        <f t="shared" si="0"/>
      </c>
      <c r="L20" s="88">
        <f t="shared" si="0"/>
      </c>
      <c r="M20" s="88">
        <f t="shared" si="0"/>
      </c>
      <c r="N20" s="89">
        <f t="shared" si="0"/>
      </c>
    </row>
    <row r="21" spans="2:14" ht="12.75">
      <c r="B21" s="80"/>
      <c r="C21" s="97"/>
      <c r="D21" s="88">
        <f t="shared" si="0"/>
      </c>
      <c r="E21" s="88">
        <f t="shared" si="0"/>
      </c>
      <c r="F21" s="88">
        <f t="shared" si="0"/>
      </c>
      <c r="G21" s="88">
        <f t="shared" si="0"/>
      </c>
      <c r="H21" s="88">
        <f t="shared" si="0"/>
      </c>
      <c r="I21" s="88">
        <f t="shared" si="0"/>
      </c>
      <c r="J21" s="88">
        <f t="shared" si="0"/>
      </c>
      <c r="K21" s="88">
        <f t="shared" si="0"/>
      </c>
      <c r="L21" s="88">
        <f t="shared" si="0"/>
      </c>
      <c r="M21" s="88">
        <f t="shared" si="0"/>
      </c>
      <c r="N21" s="89">
        <f t="shared" si="0"/>
      </c>
    </row>
    <row r="22" spans="2:14" ht="12.75">
      <c r="B22" s="80"/>
      <c r="C22" s="97"/>
      <c r="D22" s="88">
        <f t="shared" si="0"/>
      </c>
      <c r="E22" s="88">
        <f t="shared" si="0"/>
      </c>
      <c r="F22" s="88">
        <f t="shared" si="0"/>
      </c>
      <c r="G22" s="88">
        <f t="shared" si="0"/>
      </c>
      <c r="H22" s="88">
        <f t="shared" si="0"/>
      </c>
      <c r="I22" s="88">
        <f t="shared" si="0"/>
      </c>
      <c r="J22" s="88">
        <f t="shared" si="0"/>
      </c>
      <c r="K22" s="88">
        <f t="shared" si="0"/>
      </c>
      <c r="L22" s="88">
        <f t="shared" si="0"/>
      </c>
      <c r="M22" s="88">
        <f t="shared" si="0"/>
      </c>
      <c r="N22" s="89">
        <f t="shared" si="0"/>
      </c>
    </row>
    <row r="23" spans="2:14" ht="12.75">
      <c r="B23" s="81"/>
      <c r="C23" s="98"/>
      <c r="D23" s="90">
        <f t="shared" si="0"/>
      </c>
      <c r="E23" s="90">
        <f t="shared" si="0"/>
      </c>
      <c r="F23" s="90">
        <f t="shared" si="0"/>
      </c>
      <c r="G23" s="90">
        <f t="shared" si="0"/>
      </c>
      <c r="H23" s="90">
        <f t="shared" si="0"/>
      </c>
      <c r="I23" s="90">
        <f t="shared" si="0"/>
      </c>
      <c r="J23" s="90">
        <f t="shared" si="0"/>
      </c>
      <c r="K23" s="90">
        <f t="shared" si="0"/>
      </c>
      <c r="L23" s="90">
        <f t="shared" si="0"/>
      </c>
      <c r="M23" s="90">
        <f t="shared" si="0"/>
      </c>
      <c r="N23" s="91">
        <f t="shared" si="0"/>
      </c>
    </row>
    <row r="24" spans="4:15" ht="12.75">
      <c r="D24" s="104"/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92"/>
    </row>
    <row r="25" spans="3:15" ht="12.75">
      <c r="C25" s="21" t="s">
        <v>28</v>
      </c>
      <c r="D25" s="107">
        <f aca="true" t="shared" si="1" ref="D25:N25">SUMPRODUCT($C$13:$C$23,D13:D23)</f>
        <v>120</v>
      </c>
      <c r="E25" s="90">
        <f t="shared" si="1"/>
        <v>84</v>
      </c>
      <c r="F25" s="90">
        <f t="shared" si="1"/>
        <v>56</v>
      </c>
      <c r="G25" s="90">
        <f t="shared" si="1"/>
        <v>44</v>
      </c>
      <c r="H25" s="90">
        <f t="shared" si="1"/>
        <v>56</v>
      </c>
      <c r="I25" s="90">
        <f t="shared" si="1"/>
        <v>84</v>
      </c>
      <c r="J25" s="90">
        <f t="shared" si="1"/>
        <v>120</v>
      </c>
      <c r="K25" s="90">
        <f t="shared" si="1"/>
        <v>0</v>
      </c>
      <c r="L25" s="90">
        <f t="shared" si="1"/>
        <v>0</v>
      </c>
      <c r="M25" s="90">
        <f t="shared" si="1"/>
        <v>0</v>
      </c>
      <c r="N25" s="91">
        <f t="shared" si="1"/>
        <v>0</v>
      </c>
      <c r="O25" s="99"/>
    </row>
  </sheetData>
  <mergeCells count="1">
    <mergeCell ref="D11:N11"/>
  </mergeCells>
  <conditionalFormatting sqref="D25:O25">
    <cfRule type="expression" priority="1" dxfId="0" stopIfTrue="1">
      <formula>D$25=MIN($D$25:$O$25)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J84"/>
  <sheetViews>
    <sheetView showGridLines="0" workbookViewId="0" topLeftCell="A1">
      <selection activeCell="L32" sqref="L32"/>
    </sheetView>
  </sheetViews>
  <sheetFormatPr defaultColWidth="9.140625" defaultRowHeight="12.75"/>
  <cols>
    <col min="2" max="2" width="11.57421875" style="0" customWidth="1"/>
    <col min="3" max="3" width="8.57421875" style="0" customWidth="1"/>
    <col min="5" max="5" width="10.8515625" style="0" customWidth="1"/>
    <col min="7" max="7" width="7.140625" style="0" customWidth="1"/>
    <col min="8" max="8" width="5.140625" style="0" customWidth="1"/>
    <col min="9" max="9" width="31.421875" style="0" customWidth="1"/>
    <col min="10" max="10" width="12.421875" style="0" customWidth="1"/>
  </cols>
  <sheetData>
    <row r="2" ht="12.75">
      <c r="B2" s="24" t="s">
        <v>94</v>
      </c>
    </row>
    <row r="5" ht="12.75">
      <c r="E5" s="44"/>
    </row>
    <row r="6" ht="13.5" thickBot="1">
      <c r="E6" s="44"/>
    </row>
    <row r="7" spans="2:10" ht="15.75">
      <c r="B7" t="s">
        <v>44</v>
      </c>
      <c r="E7" s="45">
        <v>1000</v>
      </c>
      <c r="H7" s="114" t="s">
        <v>59</v>
      </c>
      <c r="I7" s="115"/>
      <c r="J7" s="55">
        <f>ROUNDUP(SQRT(2*D*S/H),0)</f>
        <v>90</v>
      </c>
    </row>
    <row r="8" spans="2:10" ht="12.75">
      <c r="B8" t="s">
        <v>46</v>
      </c>
      <c r="E8" s="46">
        <v>5</v>
      </c>
      <c r="H8" s="110" t="s">
        <v>43</v>
      </c>
      <c r="I8" s="111"/>
      <c r="J8" s="56">
        <f>Q0/2</f>
        <v>45</v>
      </c>
    </row>
    <row r="9" spans="2:10" ht="12.75">
      <c r="B9" t="s">
        <v>48</v>
      </c>
      <c r="E9" s="46">
        <v>1.25</v>
      </c>
      <c r="H9" s="116"/>
      <c r="I9" s="117"/>
      <c r="J9" s="56"/>
    </row>
    <row r="10" spans="8:10" ht="12.75">
      <c r="H10" s="57"/>
      <c r="I10" s="50"/>
      <c r="J10" s="58"/>
    </row>
    <row r="11" spans="2:10" ht="12.75">
      <c r="B11" s="47" t="s">
        <v>49</v>
      </c>
      <c r="C11" s="14"/>
      <c r="D11" s="14"/>
      <c r="E11" s="48">
        <v>360</v>
      </c>
      <c r="H11" s="110" t="s">
        <v>68</v>
      </c>
      <c r="I11" s="111"/>
      <c r="J11" s="56">
        <f>D/Days_Operating_per_Year*E12</f>
        <v>13.88888888888889</v>
      </c>
    </row>
    <row r="12" spans="2:10" ht="12.75">
      <c r="B12" t="s">
        <v>67</v>
      </c>
      <c r="E12" s="45">
        <v>5</v>
      </c>
      <c r="H12" s="110" t="s">
        <v>45</v>
      </c>
      <c r="I12" s="111"/>
      <c r="J12" s="56">
        <f>Days_Operating_per_Year/(D/Q0)</f>
        <v>32.4</v>
      </c>
    </row>
    <row r="13" spans="2:10" ht="12.75">
      <c r="B13" t="s">
        <v>66</v>
      </c>
      <c r="E13" s="46">
        <v>12.5</v>
      </c>
      <c r="H13" s="110" t="s">
        <v>47</v>
      </c>
      <c r="I13" s="111"/>
      <c r="J13" s="56">
        <f>D/Q0</f>
        <v>11.11111111111111</v>
      </c>
    </row>
    <row r="14" spans="8:10" ht="12.75">
      <c r="H14" s="110" t="s">
        <v>69</v>
      </c>
      <c r="I14" s="111"/>
      <c r="J14" s="59">
        <f>(D/Q0)*S+(Q0/2)*H</f>
        <v>111.80555555555556</v>
      </c>
    </row>
    <row r="15" spans="8:10" ht="13.5" thickBot="1">
      <c r="H15" s="112" t="s">
        <v>72</v>
      </c>
      <c r="I15" s="113"/>
      <c r="J15" s="60">
        <f>J14+D*E13</f>
        <v>12611.805555555555</v>
      </c>
    </row>
    <row r="55" spans="5:6" ht="12.75">
      <c r="E55" s="53" t="s">
        <v>70</v>
      </c>
      <c r="F55" s="53" t="s">
        <v>71</v>
      </c>
    </row>
    <row r="56" spans="5:6" ht="12.75">
      <c r="E56" s="53">
        <v>0</v>
      </c>
      <c r="F56" s="54">
        <f>$J$11</f>
        <v>13.88888888888889</v>
      </c>
    </row>
    <row r="57" spans="5:6" ht="12.75">
      <c r="E57" s="54">
        <f>MAX(C65:C84)</f>
        <v>162</v>
      </c>
      <c r="F57" s="54">
        <f>$J$11</f>
        <v>13.88888888888889</v>
      </c>
    </row>
    <row r="59" spans="2:6" ht="12.75">
      <c r="B59" s="53" t="s">
        <v>50</v>
      </c>
      <c r="C59" s="53" t="s">
        <v>51</v>
      </c>
      <c r="E59" s="51" t="s">
        <v>52</v>
      </c>
      <c r="F59" s="51" t="s">
        <v>53</v>
      </c>
    </row>
    <row r="60" spans="2:6" ht="12.75">
      <c r="B60" s="53">
        <v>63</v>
      </c>
      <c r="C60" s="53">
        <v>0</v>
      </c>
      <c r="E60" s="51">
        <v>0</v>
      </c>
      <c r="F60" s="51">
        <v>1000</v>
      </c>
    </row>
    <row r="61" spans="2:6" ht="12.75">
      <c r="B61" s="53">
        <f>B60</f>
        <v>63</v>
      </c>
      <c r="C61" s="54">
        <v>300</v>
      </c>
      <c r="E61" s="52">
        <f>C84</f>
        <v>162</v>
      </c>
      <c r="F61" s="51"/>
    </row>
    <row r="64" spans="3:6" ht="12.75">
      <c r="C64" s="21" t="s">
        <v>54</v>
      </c>
      <c r="D64" s="21" t="s">
        <v>55</v>
      </c>
      <c r="E64" s="21" t="s">
        <v>56</v>
      </c>
      <c r="F64" s="21" t="s">
        <v>51</v>
      </c>
    </row>
    <row r="65" spans="2:9" ht="12.75">
      <c r="B65" t="s">
        <v>57</v>
      </c>
      <c r="C65" s="23">
        <v>0</v>
      </c>
      <c r="D65" s="23">
        <f>Q0</f>
        <v>90</v>
      </c>
      <c r="E65" s="23"/>
      <c r="G65">
        <v>0</v>
      </c>
      <c r="I65" s="49">
        <f aca="true" t="shared" si="0" ref="I65:I84">$J$11</f>
        <v>13.88888888888889</v>
      </c>
    </row>
    <row r="66" spans="2:9" ht="12.75">
      <c r="B66" t="s">
        <v>57</v>
      </c>
      <c r="C66" s="23">
        <f>C65+$J$9</f>
        <v>0</v>
      </c>
      <c r="D66" s="23">
        <f>Q0</f>
        <v>90</v>
      </c>
      <c r="E66" s="23"/>
      <c r="F66" s="23">
        <v>0</v>
      </c>
      <c r="G66">
        <v>0</v>
      </c>
      <c r="I66" s="49">
        <f t="shared" si="0"/>
        <v>13.88888888888889</v>
      </c>
    </row>
    <row r="67" spans="2:9" ht="12.75">
      <c r="B67" t="s">
        <v>58</v>
      </c>
      <c r="C67" s="23">
        <f>C66</f>
        <v>0</v>
      </c>
      <c r="D67" s="23"/>
      <c r="E67" s="23">
        <f>D66</f>
        <v>90</v>
      </c>
      <c r="F67" s="23">
        <f>Q0</f>
        <v>90</v>
      </c>
      <c r="G67">
        <v>0</v>
      </c>
      <c r="I67" s="49">
        <f t="shared" si="0"/>
        <v>13.88888888888889</v>
      </c>
    </row>
    <row r="68" spans="2:9" ht="12.75">
      <c r="B68" t="s">
        <v>58</v>
      </c>
      <c r="C68" s="23">
        <f>C69</f>
        <v>32.4</v>
      </c>
      <c r="D68" s="23"/>
      <c r="E68" s="23">
        <f>D469</f>
        <v>0</v>
      </c>
      <c r="F68" s="23"/>
      <c r="G68">
        <v>0</v>
      </c>
      <c r="I68" s="49">
        <f t="shared" si="0"/>
        <v>13.88888888888889</v>
      </c>
    </row>
    <row r="69" spans="2:9" ht="12.75">
      <c r="B69" t="s">
        <v>57</v>
      </c>
      <c r="C69" s="23">
        <f>C65+$J$12</f>
        <v>32.4</v>
      </c>
      <c r="D69" s="23">
        <f>Q0</f>
        <v>90</v>
      </c>
      <c r="E69" s="23"/>
      <c r="F69" s="23"/>
      <c r="G69">
        <v>0</v>
      </c>
      <c r="I69" s="49">
        <f t="shared" si="0"/>
        <v>13.88888888888889</v>
      </c>
    </row>
    <row r="70" spans="2:9" ht="12.75">
      <c r="B70" t="s">
        <v>57</v>
      </c>
      <c r="C70" s="23">
        <f>C69+$J$9</f>
        <v>32.4</v>
      </c>
      <c r="D70" s="23">
        <f>Q0</f>
        <v>90</v>
      </c>
      <c r="E70" s="23"/>
      <c r="F70" s="23">
        <v>0</v>
      </c>
      <c r="G70">
        <v>0</v>
      </c>
      <c r="I70" s="49">
        <f t="shared" si="0"/>
        <v>13.88888888888889</v>
      </c>
    </row>
    <row r="71" spans="2:9" ht="12.75">
      <c r="B71" t="s">
        <v>58</v>
      </c>
      <c r="C71" s="23">
        <f>C70</f>
        <v>32.4</v>
      </c>
      <c r="D71" s="23"/>
      <c r="E71" s="23">
        <f>D70</f>
        <v>90</v>
      </c>
      <c r="F71" s="23">
        <f>Q0</f>
        <v>90</v>
      </c>
      <c r="G71">
        <v>0</v>
      </c>
      <c r="I71" s="49">
        <f t="shared" si="0"/>
        <v>13.88888888888889</v>
      </c>
    </row>
    <row r="72" spans="2:9" ht="12.75">
      <c r="B72" t="s">
        <v>58</v>
      </c>
      <c r="C72" s="23">
        <f>C69+$J$12</f>
        <v>64.8</v>
      </c>
      <c r="D72" s="23"/>
      <c r="E72" s="23">
        <f>D473</f>
        <v>0</v>
      </c>
      <c r="F72" s="23"/>
      <c r="G72">
        <v>0</v>
      </c>
      <c r="I72" s="49">
        <f t="shared" si="0"/>
        <v>13.88888888888889</v>
      </c>
    </row>
    <row r="73" spans="2:9" ht="12.75">
      <c r="B73" t="s">
        <v>57</v>
      </c>
      <c r="C73" s="23">
        <f>C72</f>
        <v>64.8</v>
      </c>
      <c r="D73" s="23">
        <f>Q0</f>
        <v>90</v>
      </c>
      <c r="E73" s="23"/>
      <c r="F73" s="23">
        <v>0</v>
      </c>
      <c r="G73">
        <v>0</v>
      </c>
      <c r="I73" s="49">
        <f t="shared" si="0"/>
        <v>13.88888888888889</v>
      </c>
    </row>
    <row r="74" spans="2:9" ht="12.75">
      <c r="B74" t="s">
        <v>57</v>
      </c>
      <c r="C74" s="23">
        <f>C71+$J$12</f>
        <v>64.8</v>
      </c>
      <c r="D74" s="23">
        <f>Q0</f>
        <v>90</v>
      </c>
      <c r="E74" s="23"/>
      <c r="F74" s="23">
        <f>Q0</f>
        <v>90</v>
      </c>
      <c r="G74">
        <v>0</v>
      </c>
      <c r="I74" s="49">
        <f t="shared" si="0"/>
        <v>13.88888888888889</v>
      </c>
    </row>
    <row r="75" spans="2:9" ht="12.75">
      <c r="B75" t="s">
        <v>58</v>
      </c>
      <c r="C75" s="23">
        <f>C74</f>
        <v>64.8</v>
      </c>
      <c r="D75" s="23"/>
      <c r="E75" s="23">
        <f>D74</f>
        <v>90</v>
      </c>
      <c r="F75" s="23"/>
      <c r="G75">
        <v>0</v>
      </c>
      <c r="I75" s="49">
        <f t="shared" si="0"/>
        <v>13.88888888888889</v>
      </c>
    </row>
    <row r="76" spans="2:9" ht="12.75">
      <c r="B76" t="s">
        <v>58</v>
      </c>
      <c r="C76" s="23">
        <f>C73+$J$12</f>
        <v>97.19999999999999</v>
      </c>
      <c r="D76" s="23"/>
      <c r="E76" s="23">
        <f>D477</f>
        <v>0</v>
      </c>
      <c r="F76" s="23"/>
      <c r="G76">
        <v>0</v>
      </c>
      <c r="I76" s="49">
        <f t="shared" si="0"/>
        <v>13.88888888888889</v>
      </c>
    </row>
    <row r="77" spans="2:9" ht="12.75">
      <c r="B77" t="s">
        <v>57</v>
      </c>
      <c r="C77" s="23">
        <f>C76</f>
        <v>97.19999999999999</v>
      </c>
      <c r="D77" s="23">
        <f>Q0</f>
        <v>90</v>
      </c>
      <c r="E77" s="23"/>
      <c r="F77" s="23">
        <v>0</v>
      </c>
      <c r="G77">
        <v>0</v>
      </c>
      <c r="I77" s="49">
        <f t="shared" si="0"/>
        <v>13.88888888888889</v>
      </c>
    </row>
    <row r="78" spans="2:9" ht="12.75">
      <c r="B78" t="s">
        <v>57</v>
      </c>
      <c r="C78" s="23">
        <f>C77+$J$9</f>
        <v>97.19999999999999</v>
      </c>
      <c r="D78" s="23">
        <f>Q0</f>
        <v>90</v>
      </c>
      <c r="E78" s="23"/>
      <c r="F78" s="23">
        <f>Q0</f>
        <v>90</v>
      </c>
      <c r="G78">
        <v>0</v>
      </c>
      <c r="I78" s="49">
        <f t="shared" si="0"/>
        <v>13.88888888888889</v>
      </c>
    </row>
    <row r="79" spans="2:9" ht="12.75">
      <c r="B79" t="s">
        <v>58</v>
      </c>
      <c r="C79" s="23">
        <f>C78</f>
        <v>97.19999999999999</v>
      </c>
      <c r="D79" s="23"/>
      <c r="E79" s="23">
        <f>D78</f>
        <v>90</v>
      </c>
      <c r="F79" s="23"/>
      <c r="G79">
        <v>0</v>
      </c>
      <c r="I79" s="49">
        <f t="shared" si="0"/>
        <v>13.88888888888889</v>
      </c>
    </row>
    <row r="80" spans="2:9" ht="12.75">
      <c r="B80" t="s">
        <v>58</v>
      </c>
      <c r="C80" s="23">
        <f>C77+$J$12</f>
        <v>129.6</v>
      </c>
      <c r="D80" s="23"/>
      <c r="E80" s="23">
        <f>D481</f>
        <v>0</v>
      </c>
      <c r="F80" s="23"/>
      <c r="G80">
        <v>0</v>
      </c>
      <c r="I80" s="49">
        <f t="shared" si="0"/>
        <v>13.88888888888889</v>
      </c>
    </row>
    <row r="81" spans="2:9" ht="12.75">
      <c r="B81" t="s">
        <v>57</v>
      </c>
      <c r="C81" s="23">
        <f>C77+$J$12</f>
        <v>129.6</v>
      </c>
      <c r="D81" s="23">
        <f>Q0</f>
        <v>90</v>
      </c>
      <c r="E81" s="23"/>
      <c r="F81" s="23">
        <v>0</v>
      </c>
      <c r="G81">
        <v>0</v>
      </c>
      <c r="I81" s="49">
        <f t="shared" si="0"/>
        <v>13.88888888888889</v>
      </c>
    </row>
    <row r="82" spans="2:9" ht="12.75">
      <c r="B82" t="s">
        <v>57</v>
      </c>
      <c r="C82" s="23">
        <f>C81+J9</f>
        <v>129.6</v>
      </c>
      <c r="D82" s="23">
        <f>Q0</f>
        <v>90</v>
      </c>
      <c r="E82" s="23"/>
      <c r="F82" s="23">
        <f>Q0</f>
        <v>90</v>
      </c>
      <c r="G82">
        <v>0</v>
      </c>
      <c r="I82" s="49">
        <f t="shared" si="0"/>
        <v>13.88888888888889</v>
      </c>
    </row>
    <row r="83" spans="2:9" ht="12.75">
      <c r="B83" t="s">
        <v>58</v>
      </c>
      <c r="C83" s="23">
        <f>C82</f>
        <v>129.6</v>
      </c>
      <c r="D83" s="23"/>
      <c r="E83" s="23">
        <f>D82</f>
        <v>90</v>
      </c>
      <c r="F83" s="23"/>
      <c r="G83">
        <v>0</v>
      </c>
      <c r="I83" s="49">
        <f t="shared" si="0"/>
        <v>13.88888888888889</v>
      </c>
    </row>
    <row r="84" spans="2:9" ht="12.75">
      <c r="B84" t="s">
        <v>58</v>
      </c>
      <c r="C84" s="23">
        <f>C81+$J$12</f>
        <v>162</v>
      </c>
      <c r="D84" s="23"/>
      <c r="E84" s="23">
        <f>D485</f>
        <v>0</v>
      </c>
      <c r="F84" s="23"/>
      <c r="G84">
        <v>0</v>
      </c>
      <c r="I84" s="49">
        <f t="shared" si="0"/>
        <v>13.88888888888889</v>
      </c>
    </row>
  </sheetData>
  <mergeCells count="8">
    <mergeCell ref="H7:I7"/>
    <mergeCell ref="H8:I8"/>
    <mergeCell ref="H9:I9"/>
    <mergeCell ref="H11:I11"/>
    <mergeCell ref="H12:I12"/>
    <mergeCell ref="H13:I13"/>
    <mergeCell ref="H14:I14"/>
    <mergeCell ref="H15:I1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0.421875" style="21" customWidth="1"/>
  </cols>
  <sheetData>
    <row r="2" ht="12.75">
      <c r="B2" s="24" t="s">
        <v>95</v>
      </c>
    </row>
    <row r="3" ht="12.75">
      <c r="C3" s="24"/>
    </row>
    <row r="6" spans="2:4" ht="15">
      <c r="B6" s="45">
        <v>30</v>
      </c>
      <c r="C6" s="100" t="s">
        <v>50</v>
      </c>
      <c r="D6" s="18" t="s">
        <v>78</v>
      </c>
    </row>
    <row r="7" spans="2:4" ht="15">
      <c r="B7" s="45">
        <v>14</v>
      </c>
      <c r="C7" s="100" t="s">
        <v>42</v>
      </c>
      <c r="D7" s="18" t="s">
        <v>79</v>
      </c>
    </row>
    <row r="8" spans="2:4" ht="15">
      <c r="B8" s="45">
        <v>10</v>
      </c>
      <c r="C8" s="100" t="s">
        <v>75</v>
      </c>
      <c r="D8" s="18" t="s">
        <v>77</v>
      </c>
    </row>
    <row r="9" spans="2:4" ht="19.5">
      <c r="B9" s="45">
        <v>3</v>
      </c>
      <c r="C9" s="101" t="s">
        <v>101</v>
      </c>
      <c r="D9" s="18" t="s">
        <v>86</v>
      </c>
    </row>
    <row r="10" spans="2:4" ht="15">
      <c r="B10" s="71">
        <v>0.98</v>
      </c>
      <c r="C10" s="100" t="s">
        <v>42</v>
      </c>
      <c r="D10" s="18" t="s">
        <v>40</v>
      </c>
    </row>
    <row r="11" spans="2:4" ht="15">
      <c r="B11" s="45">
        <v>150</v>
      </c>
      <c r="C11" s="100" t="s">
        <v>27</v>
      </c>
      <c r="D11" s="18" t="s">
        <v>80</v>
      </c>
    </row>
    <row r="12" ht="15">
      <c r="C12" s="100"/>
    </row>
    <row r="13" spans="3:4" ht="15">
      <c r="C13" s="100"/>
      <c r="D13" s="18"/>
    </row>
    <row r="14" spans="2:4" ht="19.5">
      <c r="B14" s="72">
        <f>SQRT((B6+B7)*B9^2)</f>
        <v>19.8997487421324</v>
      </c>
      <c r="C14" s="101" t="s">
        <v>102</v>
      </c>
      <c r="D14" s="18" t="s">
        <v>81</v>
      </c>
    </row>
    <row r="15" spans="2:4" ht="15">
      <c r="B15" s="72">
        <f>NORMSINV(B10)</f>
        <v>2.0537475189510417</v>
      </c>
      <c r="C15" s="100" t="s">
        <v>22</v>
      </c>
      <c r="D15" s="18" t="s">
        <v>82</v>
      </c>
    </row>
    <row r="16" spans="2:4" ht="15">
      <c r="B16">
        <f>B8*(B6+B7)</f>
        <v>440</v>
      </c>
      <c r="C16" s="100"/>
      <c r="D16" s="18" t="s">
        <v>76</v>
      </c>
    </row>
    <row r="17" spans="2:4" ht="15">
      <c r="B17" s="5">
        <f>B15*B14</f>
        <v>40.86905960690353</v>
      </c>
      <c r="C17" s="100"/>
      <c r="D17" s="18" t="s">
        <v>83</v>
      </c>
    </row>
    <row r="18" spans="2:4" ht="15">
      <c r="B18">
        <f>INT(B16+B17-B11)</f>
        <v>330</v>
      </c>
      <c r="C18" s="100" t="s">
        <v>84</v>
      </c>
      <c r="D18" s="18" t="s">
        <v>85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J107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8.57421875" style="0" customWidth="1"/>
    <col min="4" max="4" width="9.57421875" style="0" bestFit="1" customWidth="1"/>
    <col min="5" max="5" width="10.8515625" style="0" customWidth="1"/>
    <col min="7" max="7" width="13.8515625" style="0" customWidth="1"/>
    <col min="8" max="8" width="8.28125" style="0" customWidth="1"/>
    <col min="9" max="9" width="18.8515625" style="0" customWidth="1"/>
    <col min="10" max="10" width="8.8515625" style="0" customWidth="1"/>
  </cols>
  <sheetData>
    <row r="2" ht="12.75">
      <c r="B2" s="24" t="s">
        <v>96</v>
      </c>
    </row>
    <row r="4" spans="5:10" ht="12.75">
      <c r="E4" s="44"/>
      <c r="I4" s="8"/>
      <c r="J4" s="49"/>
    </row>
    <row r="5" spans="2:10" ht="12.75">
      <c r="B5" t="s">
        <v>44</v>
      </c>
      <c r="E5" s="45">
        <v>1000</v>
      </c>
      <c r="I5" s="8"/>
      <c r="J5" s="49"/>
    </row>
    <row r="6" spans="2:10" ht="12.75">
      <c r="B6" t="s">
        <v>65</v>
      </c>
      <c r="E6" s="46">
        <v>5</v>
      </c>
      <c r="I6" s="8"/>
      <c r="J6" s="49"/>
    </row>
    <row r="7" spans="2:9" ht="12.75">
      <c r="B7" t="s">
        <v>48</v>
      </c>
      <c r="E7" s="46">
        <v>1.25</v>
      </c>
      <c r="I7" s="8"/>
    </row>
    <row r="8" spans="5:9" ht="12.75">
      <c r="E8" s="62"/>
      <c r="I8" s="8"/>
    </row>
    <row r="10" spans="2:3" ht="19.5">
      <c r="B10" s="102" t="s">
        <v>103</v>
      </c>
      <c r="C10" s="103">
        <f>ROUNDUP((SQRT(2*D*S/H)),0)</f>
        <v>90</v>
      </c>
    </row>
    <row r="56" spans="2:3" ht="12.75">
      <c r="B56" t="s">
        <v>60</v>
      </c>
      <c r="C56">
        <v>10</v>
      </c>
    </row>
    <row r="58" spans="2:5" ht="12.75">
      <c r="B58" s="53" t="s">
        <v>52</v>
      </c>
      <c r="C58" s="53" t="s">
        <v>51</v>
      </c>
      <c r="D58" s="53" t="s">
        <v>64</v>
      </c>
      <c r="E58" s="53" t="s">
        <v>63</v>
      </c>
    </row>
    <row r="59" spans="2:7" ht="12.75">
      <c r="B59" s="53">
        <v>200</v>
      </c>
      <c r="C59" s="53">
        <v>0</v>
      </c>
      <c r="D59" s="53">
        <v>0</v>
      </c>
      <c r="E59" s="53">
        <f>C10</f>
        <v>90</v>
      </c>
      <c r="F59" s="53">
        <v>0</v>
      </c>
      <c r="G59" s="6">
        <f>C60</f>
        <v>150</v>
      </c>
    </row>
    <row r="60" spans="2:7" ht="12.75">
      <c r="B60" s="53">
        <f>B59</f>
        <v>200</v>
      </c>
      <c r="C60" s="61">
        <f>VLOOKUP(B60,LookupTable,4)</f>
        <v>150</v>
      </c>
      <c r="D60" s="61">
        <f>VLOOKUP(C10,LookupTable,4)</f>
        <v>111.80555555555556</v>
      </c>
      <c r="E60" s="61">
        <f>E59</f>
        <v>90</v>
      </c>
      <c r="F60">
        <f>B60</f>
        <v>200</v>
      </c>
      <c r="G60" s="6">
        <f>G59</f>
        <v>150</v>
      </c>
    </row>
    <row r="63" spans="3:7" ht="12.75">
      <c r="C63" s="21" t="s">
        <v>52</v>
      </c>
      <c r="D63" s="21" t="s">
        <v>61</v>
      </c>
      <c r="E63" s="21" t="s">
        <v>62</v>
      </c>
      <c r="F63" s="21" t="s">
        <v>63</v>
      </c>
      <c r="G63" s="21"/>
    </row>
    <row r="64" spans="3:7" ht="12.75">
      <c r="C64" s="21">
        <v>0</v>
      </c>
      <c r="D64" s="23">
        <f aca="true" t="shared" si="0" ref="D64:D107">(Q/2)*H</f>
        <v>0</v>
      </c>
      <c r="E64" s="21">
        <v>0</v>
      </c>
      <c r="F64" s="23">
        <v>0</v>
      </c>
      <c r="G64" s="21"/>
    </row>
    <row r="65" spans="3:7" ht="12.75">
      <c r="C65" s="21">
        <f aca="true" t="shared" si="1" ref="C65:C107">C64+Increment_Q</f>
        <v>10</v>
      </c>
      <c r="D65" s="23">
        <f t="shared" si="0"/>
        <v>6.25</v>
      </c>
      <c r="E65" s="23">
        <f aca="true" t="shared" si="2" ref="E65:E107">(D/Q)*S</f>
        <v>500</v>
      </c>
      <c r="F65" s="23">
        <f aca="true" t="shared" si="3" ref="F65:F107">E65+D65</f>
        <v>506.25</v>
      </c>
      <c r="G65" s="21"/>
    </row>
    <row r="66" spans="3:7" ht="12.75">
      <c r="C66" s="21">
        <f t="shared" si="1"/>
        <v>20</v>
      </c>
      <c r="D66" s="23">
        <f t="shared" si="0"/>
        <v>12.5</v>
      </c>
      <c r="E66" s="23">
        <f t="shared" si="2"/>
        <v>250</v>
      </c>
      <c r="F66" s="23">
        <f t="shared" si="3"/>
        <v>262.5</v>
      </c>
      <c r="G66" s="21"/>
    </row>
    <row r="67" spans="3:7" ht="12.75">
      <c r="C67" s="21">
        <f t="shared" si="1"/>
        <v>30</v>
      </c>
      <c r="D67" s="23">
        <f t="shared" si="0"/>
        <v>18.75</v>
      </c>
      <c r="E67" s="23">
        <f t="shared" si="2"/>
        <v>166.66666666666669</v>
      </c>
      <c r="F67" s="23">
        <f t="shared" si="3"/>
        <v>185.41666666666669</v>
      </c>
      <c r="G67" s="21"/>
    </row>
    <row r="68" spans="3:7" ht="12.75">
      <c r="C68" s="21">
        <f t="shared" si="1"/>
        <v>40</v>
      </c>
      <c r="D68" s="23">
        <f t="shared" si="0"/>
        <v>25</v>
      </c>
      <c r="E68" s="23">
        <f t="shared" si="2"/>
        <v>125</v>
      </c>
      <c r="F68" s="23">
        <f t="shared" si="3"/>
        <v>150</v>
      </c>
      <c r="G68" s="21"/>
    </row>
    <row r="69" spans="3:7" ht="12.75">
      <c r="C69" s="21">
        <f t="shared" si="1"/>
        <v>50</v>
      </c>
      <c r="D69" s="23">
        <f t="shared" si="0"/>
        <v>31.25</v>
      </c>
      <c r="E69" s="23">
        <f t="shared" si="2"/>
        <v>100</v>
      </c>
      <c r="F69" s="23">
        <f t="shared" si="3"/>
        <v>131.25</v>
      </c>
      <c r="G69" s="21"/>
    </row>
    <row r="70" spans="3:7" ht="12.75">
      <c r="C70" s="21">
        <f t="shared" si="1"/>
        <v>60</v>
      </c>
      <c r="D70" s="23">
        <f t="shared" si="0"/>
        <v>37.5</v>
      </c>
      <c r="E70" s="23">
        <f t="shared" si="2"/>
        <v>83.33333333333334</v>
      </c>
      <c r="F70" s="23">
        <f t="shared" si="3"/>
        <v>120.83333333333334</v>
      </c>
      <c r="G70" s="21"/>
    </row>
    <row r="71" spans="3:7" ht="12.75">
      <c r="C71" s="21">
        <f t="shared" si="1"/>
        <v>70</v>
      </c>
      <c r="D71" s="23">
        <f t="shared" si="0"/>
        <v>43.75</v>
      </c>
      <c r="E71" s="23">
        <f t="shared" si="2"/>
        <v>71.42857142857143</v>
      </c>
      <c r="F71" s="23">
        <f t="shared" si="3"/>
        <v>115.17857142857143</v>
      </c>
      <c r="G71" s="21"/>
    </row>
    <row r="72" spans="3:7" ht="12.75">
      <c r="C72" s="21">
        <f t="shared" si="1"/>
        <v>80</v>
      </c>
      <c r="D72" s="23">
        <f t="shared" si="0"/>
        <v>50</v>
      </c>
      <c r="E72" s="23">
        <f t="shared" si="2"/>
        <v>62.5</v>
      </c>
      <c r="F72" s="23">
        <f t="shared" si="3"/>
        <v>112.5</v>
      </c>
      <c r="G72" s="21"/>
    </row>
    <row r="73" spans="3:7" ht="12.75">
      <c r="C73" s="21">
        <f t="shared" si="1"/>
        <v>90</v>
      </c>
      <c r="D73" s="23">
        <f t="shared" si="0"/>
        <v>56.25</v>
      </c>
      <c r="E73" s="23">
        <f t="shared" si="2"/>
        <v>55.55555555555556</v>
      </c>
      <c r="F73" s="23">
        <f t="shared" si="3"/>
        <v>111.80555555555556</v>
      </c>
      <c r="G73" s="21"/>
    </row>
    <row r="74" spans="3:7" ht="12.75">
      <c r="C74" s="21">
        <f t="shared" si="1"/>
        <v>100</v>
      </c>
      <c r="D74" s="23">
        <f t="shared" si="0"/>
        <v>62.5</v>
      </c>
      <c r="E74" s="23">
        <f t="shared" si="2"/>
        <v>50</v>
      </c>
      <c r="F74" s="23">
        <f t="shared" si="3"/>
        <v>112.5</v>
      </c>
      <c r="G74" s="21"/>
    </row>
    <row r="75" spans="3:7" ht="12.75">
      <c r="C75" s="21">
        <f t="shared" si="1"/>
        <v>110</v>
      </c>
      <c r="D75" s="23">
        <f t="shared" si="0"/>
        <v>68.75</v>
      </c>
      <c r="E75" s="23">
        <f t="shared" si="2"/>
        <v>45.45454545454546</v>
      </c>
      <c r="F75" s="23">
        <f t="shared" si="3"/>
        <v>114.20454545454547</v>
      </c>
      <c r="G75" s="21"/>
    </row>
    <row r="76" spans="3:7" ht="12.75">
      <c r="C76" s="21">
        <f t="shared" si="1"/>
        <v>120</v>
      </c>
      <c r="D76" s="23">
        <f t="shared" si="0"/>
        <v>75</v>
      </c>
      <c r="E76" s="23">
        <f t="shared" si="2"/>
        <v>41.66666666666667</v>
      </c>
      <c r="F76" s="23">
        <f t="shared" si="3"/>
        <v>116.66666666666667</v>
      </c>
      <c r="G76" s="21"/>
    </row>
    <row r="77" spans="3:7" ht="12.75">
      <c r="C77" s="21">
        <f t="shared" si="1"/>
        <v>130</v>
      </c>
      <c r="D77" s="23">
        <f t="shared" si="0"/>
        <v>81.25</v>
      </c>
      <c r="E77" s="23">
        <f t="shared" si="2"/>
        <v>38.46153846153846</v>
      </c>
      <c r="F77" s="23">
        <f t="shared" si="3"/>
        <v>119.71153846153845</v>
      </c>
      <c r="G77" s="21"/>
    </row>
    <row r="78" spans="3:7" ht="12.75">
      <c r="C78" s="21">
        <f t="shared" si="1"/>
        <v>140</v>
      </c>
      <c r="D78" s="23">
        <f t="shared" si="0"/>
        <v>87.5</v>
      </c>
      <c r="E78" s="23">
        <f t="shared" si="2"/>
        <v>35.714285714285715</v>
      </c>
      <c r="F78" s="23">
        <f t="shared" si="3"/>
        <v>123.21428571428572</v>
      </c>
      <c r="G78" s="21"/>
    </row>
    <row r="79" spans="3:7" ht="12.75">
      <c r="C79" s="21">
        <f t="shared" si="1"/>
        <v>150</v>
      </c>
      <c r="D79" s="23">
        <f t="shared" si="0"/>
        <v>93.75</v>
      </c>
      <c r="E79" s="23">
        <f t="shared" si="2"/>
        <v>33.333333333333336</v>
      </c>
      <c r="F79" s="23">
        <f t="shared" si="3"/>
        <v>127.08333333333334</v>
      </c>
      <c r="G79" s="21"/>
    </row>
    <row r="80" spans="3:7" ht="12.75">
      <c r="C80" s="21">
        <f t="shared" si="1"/>
        <v>160</v>
      </c>
      <c r="D80" s="23">
        <f t="shared" si="0"/>
        <v>100</v>
      </c>
      <c r="E80" s="23">
        <f t="shared" si="2"/>
        <v>31.25</v>
      </c>
      <c r="F80" s="23">
        <f t="shared" si="3"/>
        <v>131.25</v>
      </c>
      <c r="G80" s="21"/>
    </row>
    <row r="81" spans="3:7" ht="12.75">
      <c r="C81" s="21">
        <f t="shared" si="1"/>
        <v>170</v>
      </c>
      <c r="D81" s="23">
        <f t="shared" si="0"/>
        <v>106.25</v>
      </c>
      <c r="E81" s="23">
        <f t="shared" si="2"/>
        <v>29.411764705882355</v>
      </c>
      <c r="F81" s="23">
        <f t="shared" si="3"/>
        <v>135.66176470588235</v>
      </c>
      <c r="G81" s="21"/>
    </row>
    <row r="82" spans="3:7" ht="12.75">
      <c r="C82" s="21">
        <f t="shared" si="1"/>
        <v>180</v>
      </c>
      <c r="D82" s="23">
        <f t="shared" si="0"/>
        <v>112.5</v>
      </c>
      <c r="E82" s="23">
        <f t="shared" si="2"/>
        <v>27.77777777777778</v>
      </c>
      <c r="F82" s="23">
        <f t="shared" si="3"/>
        <v>140.27777777777777</v>
      </c>
      <c r="G82" s="21"/>
    </row>
    <row r="83" spans="3:7" ht="12.75">
      <c r="C83" s="21">
        <f t="shared" si="1"/>
        <v>190</v>
      </c>
      <c r="D83" s="23">
        <f t="shared" si="0"/>
        <v>118.75</v>
      </c>
      <c r="E83" s="23">
        <f t="shared" si="2"/>
        <v>26.315789473684212</v>
      </c>
      <c r="F83" s="23">
        <f t="shared" si="3"/>
        <v>145.06578947368422</v>
      </c>
      <c r="G83" s="21"/>
    </row>
    <row r="84" spans="3:7" ht="12.75">
      <c r="C84" s="21">
        <f t="shared" si="1"/>
        <v>200</v>
      </c>
      <c r="D84" s="23">
        <f t="shared" si="0"/>
        <v>125</v>
      </c>
      <c r="E84" s="23">
        <f t="shared" si="2"/>
        <v>25</v>
      </c>
      <c r="F84" s="23">
        <f t="shared" si="3"/>
        <v>150</v>
      </c>
      <c r="G84" s="21"/>
    </row>
    <row r="85" spans="3:7" ht="12.75">
      <c r="C85" s="21">
        <f t="shared" si="1"/>
        <v>210</v>
      </c>
      <c r="D85" s="23">
        <f t="shared" si="0"/>
        <v>131.25</v>
      </c>
      <c r="E85" s="23">
        <f t="shared" si="2"/>
        <v>23.80952380952381</v>
      </c>
      <c r="F85" s="23">
        <f t="shared" si="3"/>
        <v>155.0595238095238</v>
      </c>
      <c r="G85" s="21"/>
    </row>
    <row r="86" spans="3:7" ht="12.75">
      <c r="C86" s="21">
        <f t="shared" si="1"/>
        <v>220</v>
      </c>
      <c r="D86" s="23">
        <f t="shared" si="0"/>
        <v>137.5</v>
      </c>
      <c r="E86" s="23">
        <f t="shared" si="2"/>
        <v>22.72727272727273</v>
      </c>
      <c r="F86" s="23">
        <f t="shared" si="3"/>
        <v>160.22727272727272</v>
      </c>
      <c r="G86" s="21"/>
    </row>
    <row r="87" spans="3:7" ht="12.75">
      <c r="C87" s="21">
        <f t="shared" si="1"/>
        <v>230</v>
      </c>
      <c r="D87" s="23">
        <f t="shared" si="0"/>
        <v>143.75</v>
      </c>
      <c r="E87" s="23">
        <f t="shared" si="2"/>
        <v>21.73913043478261</v>
      </c>
      <c r="F87" s="23">
        <f t="shared" si="3"/>
        <v>165.48913043478262</v>
      </c>
      <c r="G87" s="21"/>
    </row>
    <row r="88" spans="3:7" ht="12.75">
      <c r="C88" s="21">
        <f t="shared" si="1"/>
        <v>240</v>
      </c>
      <c r="D88" s="23">
        <f t="shared" si="0"/>
        <v>150</v>
      </c>
      <c r="E88" s="23">
        <f t="shared" si="2"/>
        <v>20.833333333333336</v>
      </c>
      <c r="F88" s="23">
        <f t="shared" si="3"/>
        <v>170.83333333333334</v>
      </c>
      <c r="G88" s="21"/>
    </row>
    <row r="89" spans="3:7" ht="12.75">
      <c r="C89" s="21">
        <f t="shared" si="1"/>
        <v>250</v>
      </c>
      <c r="D89" s="23">
        <f t="shared" si="0"/>
        <v>156.25</v>
      </c>
      <c r="E89" s="23">
        <f t="shared" si="2"/>
        <v>20</v>
      </c>
      <c r="F89" s="23">
        <f t="shared" si="3"/>
        <v>176.25</v>
      </c>
      <c r="G89" s="21"/>
    </row>
    <row r="90" spans="3:7" ht="12.75">
      <c r="C90" s="21">
        <f t="shared" si="1"/>
        <v>260</v>
      </c>
      <c r="D90" s="23">
        <f t="shared" si="0"/>
        <v>162.5</v>
      </c>
      <c r="E90" s="23">
        <f t="shared" si="2"/>
        <v>19.23076923076923</v>
      </c>
      <c r="F90" s="23">
        <f t="shared" si="3"/>
        <v>181.73076923076923</v>
      </c>
      <c r="G90" s="21"/>
    </row>
    <row r="91" spans="3:7" ht="12.75">
      <c r="C91" s="21">
        <f t="shared" si="1"/>
        <v>270</v>
      </c>
      <c r="D91" s="23">
        <f t="shared" si="0"/>
        <v>168.75</v>
      </c>
      <c r="E91" s="23">
        <f t="shared" si="2"/>
        <v>18.51851851851852</v>
      </c>
      <c r="F91" s="23">
        <f t="shared" si="3"/>
        <v>187.26851851851853</v>
      </c>
      <c r="G91" s="21"/>
    </row>
    <row r="92" spans="3:7" ht="12.75">
      <c r="C92" s="21">
        <f t="shared" si="1"/>
        <v>280</v>
      </c>
      <c r="D92" s="23">
        <f t="shared" si="0"/>
        <v>175</v>
      </c>
      <c r="E92" s="23">
        <f t="shared" si="2"/>
        <v>17.857142857142858</v>
      </c>
      <c r="F92" s="23">
        <f t="shared" si="3"/>
        <v>192.85714285714286</v>
      </c>
      <c r="G92" s="21"/>
    </row>
    <row r="93" spans="3:7" ht="12.75">
      <c r="C93" s="21">
        <f t="shared" si="1"/>
        <v>290</v>
      </c>
      <c r="D93" s="23">
        <f t="shared" si="0"/>
        <v>181.25</v>
      </c>
      <c r="E93" s="23">
        <f t="shared" si="2"/>
        <v>17.241379310344826</v>
      </c>
      <c r="F93" s="23">
        <f t="shared" si="3"/>
        <v>198.49137931034483</v>
      </c>
      <c r="G93" s="21"/>
    </row>
    <row r="94" spans="3:7" ht="12.75">
      <c r="C94" s="21">
        <f t="shared" si="1"/>
        <v>300</v>
      </c>
      <c r="D94" s="23">
        <f t="shared" si="0"/>
        <v>187.5</v>
      </c>
      <c r="E94" s="23">
        <f t="shared" si="2"/>
        <v>16.666666666666668</v>
      </c>
      <c r="F94" s="23">
        <f t="shared" si="3"/>
        <v>204.16666666666666</v>
      </c>
      <c r="G94" s="21"/>
    </row>
    <row r="95" spans="3:7" ht="12.75">
      <c r="C95" s="21">
        <f t="shared" si="1"/>
        <v>310</v>
      </c>
      <c r="D95" s="23">
        <f t="shared" si="0"/>
        <v>193.75</v>
      </c>
      <c r="E95" s="23">
        <f t="shared" si="2"/>
        <v>16.129032258064516</v>
      </c>
      <c r="F95" s="23">
        <f t="shared" si="3"/>
        <v>209.8790322580645</v>
      </c>
      <c r="G95" s="21"/>
    </row>
    <row r="96" spans="3:7" ht="12.75">
      <c r="C96" s="21">
        <f t="shared" si="1"/>
        <v>320</v>
      </c>
      <c r="D96" s="23">
        <f t="shared" si="0"/>
        <v>200</v>
      </c>
      <c r="E96" s="23">
        <f t="shared" si="2"/>
        <v>15.625</v>
      </c>
      <c r="F96" s="23">
        <f t="shared" si="3"/>
        <v>215.625</v>
      </c>
      <c r="G96" s="21"/>
    </row>
    <row r="97" spans="3:7" ht="12.75">
      <c r="C97" s="21">
        <f t="shared" si="1"/>
        <v>330</v>
      </c>
      <c r="D97" s="23">
        <f t="shared" si="0"/>
        <v>206.25</v>
      </c>
      <c r="E97" s="23">
        <f t="shared" si="2"/>
        <v>15.151515151515152</v>
      </c>
      <c r="F97" s="23">
        <f t="shared" si="3"/>
        <v>221.40151515151516</v>
      </c>
      <c r="G97" s="21"/>
    </row>
    <row r="98" spans="3:7" ht="12.75">
      <c r="C98" s="21">
        <f t="shared" si="1"/>
        <v>340</v>
      </c>
      <c r="D98" s="23">
        <f t="shared" si="0"/>
        <v>212.5</v>
      </c>
      <c r="E98" s="23">
        <f t="shared" si="2"/>
        <v>14.705882352941178</v>
      </c>
      <c r="F98" s="23">
        <f t="shared" si="3"/>
        <v>227.2058823529412</v>
      </c>
      <c r="G98" s="21"/>
    </row>
    <row r="99" spans="3:7" ht="12.75">
      <c r="C99" s="21">
        <f t="shared" si="1"/>
        <v>350</v>
      </c>
      <c r="D99" s="23">
        <f t="shared" si="0"/>
        <v>218.75</v>
      </c>
      <c r="E99" s="23">
        <f t="shared" si="2"/>
        <v>14.285714285714286</v>
      </c>
      <c r="F99" s="23">
        <f t="shared" si="3"/>
        <v>233.03571428571428</v>
      </c>
      <c r="G99" s="21"/>
    </row>
    <row r="100" spans="3:7" ht="12.75">
      <c r="C100" s="21">
        <f t="shared" si="1"/>
        <v>360</v>
      </c>
      <c r="D100" s="23">
        <f t="shared" si="0"/>
        <v>225</v>
      </c>
      <c r="E100" s="23">
        <f t="shared" si="2"/>
        <v>13.88888888888889</v>
      </c>
      <c r="F100" s="23">
        <f t="shared" si="3"/>
        <v>238.88888888888889</v>
      </c>
      <c r="G100" s="21"/>
    </row>
    <row r="101" spans="3:7" ht="12.75">
      <c r="C101" s="21">
        <f t="shared" si="1"/>
        <v>370</v>
      </c>
      <c r="D101" s="23">
        <f t="shared" si="0"/>
        <v>231.25</v>
      </c>
      <c r="E101" s="23">
        <f t="shared" si="2"/>
        <v>13.513513513513512</v>
      </c>
      <c r="F101" s="23">
        <f t="shared" si="3"/>
        <v>244.76351351351352</v>
      </c>
      <c r="G101" s="21"/>
    </row>
    <row r="102" spans="3:7" ht="12.75">
      <c r="C102" s="21">
        <f t="shared" si="1"/>
        <v>380</v>
      </c>
      <c r="D102" s="23">
        <f t="shared" si="0"/>
        <v>237.5</v>
      </c>
      <c r="E102" s="23">
        <f t="shared" si="2"/>
        <v>13.157894736842106</v>
      </c>
      <c r="F102" s="23">
        <f t="shared" si="3"/>
        <v>250.6578947368421</v>
      </c>
      <c r="G102" s="21"/>
    </row>
    <row r="103" spans="3:7" ht="12.75">
      <c r="C103" s="21">
        <f t="shared" si="1"/>
        <v>390</v>
      </c>
      <c r="D103" s="23">
        <f t="shared" si="0"/>
        <v>243.75</v>
      </c>
      <c r="E103" s="23">
        <f t="shared" si="2"/>
        <v>12.820512820512821</v>
      </c>
      <c r="F103" s="23">
        <f t="shared" si="3"/>
        <v>256.5705128205128</v>
      </c>
      <c r="G103" s="21"/>
    </row>
    <row r="104" spans="3:7" ht="12.75">
      <c r="C104" s="21">
        <f t="shared" si="1"/>
        <v>400</v>
      </c>
      <c r="D104" s="23">
        <f t="shared" si="0"/>
        <v>250</v>
      </c>
      <c r="E104" s="23">
        <f t="shared" si="2"/>
        <v>12.5</v>
      </c>
      <c r="F104" s="23">
        <f t="shared" si="3"/>
        <v>262.5</v>
      </c>
      <c r="G104" s="21"/>
    </row>
    <row r="105" spans="3:7" ht="12.75">
      <c r="C105" s="21">
        <f t="shared" si="1"/>
        <v>410</v>
      </c>
      <c r="D105" s="23">
        <f t="shared" si="0"/>
        <v>256.25</v>
      </c>
      <c r="E105" s="23">
        <f t="shared" si="2"/>
        <v>12.195121951219512</v>
      </c>
      <c r="F105" s="23">
        <f t="shared" si="3"/>
        <v>268.4451219512195</v>
      </c>
      <c r="G105" s="21"/>
    </row>
    <row r="106" spans="3:7" ht="12.75">
      <c r="C106" s="21">
        <f t="shared" si="1"/>
        <v>420</v>
      </c>
      <c r="D106" s="23">
        <f t="shared" si="0"/>
        <v>262.5</v>
      </c>
      <c r="E106" s="23">
        <f t="shared" si="2"/>
        <v>11.904761904761905</v>
      </c>
      <c r="F106" s="23">
        <f t="shared" si="3"/>
        <v>274.4047619047619</v>
      </c>
      <c r="G106" s="21"/>
    </row>
    <row r="107" spans="3:7" ht="12.75">
      <c r="C107" s="21">
        <f t="shared" si="1"/>
        <v>430</v>
      </c>
      <c r="D107" s="23">
        <f t="shared" si="0"/>
        <v>268.75</v>
      </c>
      <c r="E107" s="23">
        <f t="shared" si="2"/>
        <v>11.627906976744187</v>
      </c>
      <c r="F107" s="23">
        <f t="shared" si="3"/>
        <v>280.3779069767442</v>
      </c>
      <c r="G107" s="2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Models</dc:title>
  <dc:subject>The Irwin Project - Gail Karosa</dc:subject>
  <dc:creator>Ore A. Soluade, Ph.D.</dc:creator>
  <cp:keywords>EOQ,EPLS,</cp:keywords>
  <dc:description>This is the Inventory Chapter of the Templates for the Chase &amp; Aquilano Text.
</dc:description>
  <cp:lastModifiedBy>Ordonez</cp:lastModifiedBy>
  <cp:lastPrinted>2002-12-24T21:47:15Z</cp:lastPrinted>
  <dcterms:created xsi:type="dcterms:W3CDTF">2002-08-26T12:09:14Z</dcterms:created>
  <dcterms:modified xsi:type="dcterms:W3CDTF">2004-10-01T21:52:50Z</dcterms:modified>
  <cp:category/>
  <cp:version/>
  <cp:contentType/>
  <cp:contentStatus/>
</cp:coreProperties>
</file>