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085" windowHeight="9750" firstSheet="2" activeTab="6"/>
  </bookViews>
  <sheets>
    <sheet name="Exhibit 2-3" sheetId="1" r:id="rId1"/>
    <sheet name="Exhibit 2-5" sheetId="2" r:id="rId2"/>
    <sheet name="Exhibit 2-11" sheetId="3" r:id="rId3"/>
    <sheet name="Exhibit 2-12" sheetId="4" r:id="rId4"/>
    <sheet name="EXhibit 2-14" sheetId="5" r:id="rId5"/>
    <sheet name="EXhibit 2-16" sheetId="6" r:id="rId6"/>
    <sheet name="Exhibit 2-17" sheetId="7" r:id="rId7"/>
  </sheets>
  <definedNames/>
  <calcPr fullCalcOnLoad="1"/>
</workbook>
</file>

<file path=xl/sharedStrings.xml><?xml version="1.0" encoding="utf-8"?>
<sst xmlns="http://schemas.openxmlformats.org/spreadsheetml/2006/main" count="117" uniqueCount="65">
  <si>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</si>
  <si>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</si>
  <si>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</si>
  <si>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</si>
  <si>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</si>
  <si>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</si>
  <si>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</si>
  <si>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</si>
  <si>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</si>
  <si>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</si>
  <si>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</si>
  <si>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</si>
  <si>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</si>
  <si>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</si>
  <si>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</si>
  <si>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</si>
  <si>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</si>
  <si>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</si>
  <si>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</si>
  <si>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</si>
  <si>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</si>
  <si>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</si>
  <si>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</si>
  <si>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</si>
  <si>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</si>
  <si>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TAF(t)</t>
  </si>
  <si>
    <t>S(t)</t>
  </si>
  <si>
    <r>
      <t>T(t-1</t>
    </r>
    <r>
      <rPr>
        <sz val="10"/>
        <rFont val="Arial"/>
        <family val="0"/>
      </rPr>
      <t>)</t>
    </r>
  </si>
  <si>
    <t>T(t)</t>
  </si>
  <si>
    <t>Period</t>
  </si>
  <si>
    <t>Forecast (F)</t>
  </si>
  <si>
    <t>Error (A-F)</t>
  </si>
  <si>
    <t>Sum</t>
  </si>
  <si>
    <t>MAD</t>
  </si>
  <si>
    <t>MAD=</t>
  </si>
  <si>
    <t>MSE=</t>
  </si>
  <si>
    <t>Actual Demand</t>
  </si>
  <si>
    <t>Simple Exponential Smoothing Forecast with Alpha = 0.4</t>
  </si>
  <si>
    <t>Price</t>
  </si>
  <si>
    <t>Advertising</t>
  </si>
  <si>
    <t>PE</t>
  </si>
  <si>
    <t>APE</t>
  </si>
  <si>
    <t>MPE=</t>
  </si>
  <si>
    <t>MAPE=</t>
  </si>
  <si>
    <t>Actual(A)</t>
  </si>
  <si>
    <t>T. Signal</t>
  </si>
  <si>
    <t>Exhibit 2-5</t>
  </si>
  <si>
    <t>Exhibit 2-11</t>
  </si>
  <si>
    <t>Exhibit 2-12</t>
  </si>
  <si>
    <t>Month</t>
  </si>
  <si>
    <t>Index</t>
  </si>
  <si>
    <t>Demand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</si>
  <si>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</si>
  <si>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</si>
  <si>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</si>
  <si>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</si>
  <si>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</si>
  <si>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</si>
  <si>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</si>
  <si>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</si>
  <si>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</si>
  <si>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Exhibit 2-3</t>
  </si>
  <si>
    <t>Exhibit 2-16</t>
  </si>
  <si>
    <t>Exhibit 2-14</t>
  </si>
  <si>
    <t>Exhibit 2-17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</si>
</sst>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;\-#,##0\ "/>
    <numFmt numFmtId="165" formatCode="#,##0.0\ ;\-#,##0.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5">
    <font>
      <sz val="10"/>
      <name val="Arial"/>
      <family val="0"/>
    </font>
    <font>
      <i/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Continuous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wrapText="1"/>
    </xf>
    <xf numFmtId="3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Exponential Smoothing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Actual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'Exhibit 2-3'!$A$2:$A$12</c:f>
              <c:numCache/>
            </c:numRef>
          </c:val>
          <c:smooth val="0"/>
        </c:ser>
        <c:ser>
          <c:idx val="1"/>
          <c:order val="1"/>
          <c:tx>
            <c:v>Forecast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'Exhibit 2-3'!$B$2:$B$12</c:f>
              <c:numCache/>
            </c:numRef>
          </c:val>
          <c:smooth val="0"/>
        </c:ser>
        <c:marker val="1"/>
        <c:axId val="10468025"/>
        <c:axId val="27103362"/>
      </c:lineChart>
      <c:catAx>
        <c:axId val="10468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 Point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103362"/>
        <c:crosses val="autoZero"/>
        <c:auto val="1"/>
        <c:lblOffset val="100"/>
        <c:noMultiLvlLbl val="0"/>
      </c:catAx>
      <c:valAx>
        <c:axId val="271033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46802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1</xdr:row>
      <xdr:rowOff>95250</xdr:rowOff>
    </xdr:from>
    <xdr:to>
      <xdr:col>5</xdr:col>
      <xdr:colOff>1866900</xdr:colOff>
      <xdr:row>11</xdr:row>
      <xdr:rowOff>95250</xdr:rowOff>
    </xdr:to>
    <xdr:graphicFrame>
      <xdr:nvGraphicFramePr>
        <xdr:cNvPr id="1" name="Chart 3"/>
        <xdr:cNvGraphicFramePr/>
      </xdr:nvGraphicFramePr>
      <xdr:xfrm>
        <a:off x="2057400" y="942975"/>
        <a:ext cx="450532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A15" sqref="A15"/>
    </sheetView>
  </sheetViews>
  <sheetFormatPr defaultColWidth="9.140625" defaultRowHeight="12.75"/>
  <cols>
    <col min="1" max="1" width="15.00390625" style="0" bestFit="1" customWidth="1"/>
    <col min="2" max="2" width="14.8515625" style="0" customWidth="1"/>
    <col min="3" max="3" width="40.57421875" style="0" customWidth="1"/>
    <col min="4" max="5" width="9.140625" style="0" hidden="1" customWidth="1"/>
    <col min="6" max="6" width="40.140625" style="0" customWidth="1"/>
  </cols>
  <sheetData>
    <row r="1" spans="1:10" ht="66.75" customHeight="1">
      <c r="A1" s="5" t="s">
        <v>36</v>
      </c>
      <c r="B1" s="8" t="s">
        <v>37</v>
      </c>
      <c r="C1" s="5"/>
      <c r="D1" s="5"/>
      <c r="E1" s="5"/>
      <c r="F1" s="5"/>
      <c r="G1" s="5"/>
      <c r="H1" s="5"/>
      <c r="I1" s="5"/>
      <c r="J1" s="5"/>
    </row>
    <row r="2" spans="1:2" ht="12.75">
      <c r="A2">
        <v>42</v>
      </c>
      <c r="B2" t="e">
        <v>#N/A</v>
      </c>
    </row>
    <row r="3" spans="1:2" ht="12.75">
      <c r="A3">
        <v>40</v>
      </c>
      <c r="B3">
        <f>A2</f>
        <v>42</v>
      </c>
    </row>
    <row r="4" spans="1:2" ht="12.75">
      <c r="A4">
        <v>43</v>
      </c>
      <c r="B4">
        <f aca="true" t="shared" si="0" ref="B4:B12">0.4*A3+0.6*B3</f>
        <v>41.2</v>
      </c>
    </row>
    <row r="5" spans="1:2" ht="12.75">
      <c r="A5">
        <v>40</v>
      </c>
      <c r="B5">
        <f t="shared" si="0"/>
        <v>41.92</v>
      </c>
    </row>
    <row r="6" spans="1:2" ht="12.75">
      <c r="A6">
        <v>41</v>
      </c>
      <c r="B6">
        <f t="shared" si="0"/>
        <v>41.152</v>
      </c>
    </row>
    <row r="7" spans="1:2" ht="12.75">
      <c r="A7">
        <v>39</v>
      </c>
      <c r="B7">
        <f t="shared" si="0"/>
        <v>41.0912</v>
      </c>
    </row>
    <row r="8" spans="1:2" ht="12.75">
      <c r="A8">
        <v>46</v>
      </c>
      <c r="B8">
        <f t="shared" si="0"/>
        <v>40.254720000000006</v>
      </c>
    </row>
    <row r="9" spans="1:2" ht="12.75">
      <c r="A9">
        <v>44</v>
      </c>
      <c r="B9">
        <f t="shared" si="0"/>
        <v>42.55283200000001</v>
      </c>
    </row>
    <row r="10" spans="1:2" ht="12.75">
      <c r="A10">
        <v>45</v>
      </c>
      <c r="B10">
        <f t="shared" si="0"/>
        <v>43.13169920000001</v>
      </c>
    </row>
    <row r="11" spans="1:2" ht="12.75">
      <c r="A11">
        <v>38</v>
      </c>
      <c r="B11">
        <f t="shared" si="0"/>
        <v>43.87901952</v>
      </c>
    </row>
    <row r="12" spans="1:2" ht="12.75">
      <c r="A12">
        <v>40</v>
      </c>
      <c r="B12">
        <f t="shared" si="0"/>
        <v>41.527411712</v>
      </c>
    </row>
    <row r="15" ht="12.75">
      <c r="A15" t="s">
        <v>61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B15" sqref="B15"/>
    </sheetView>
  </sheetViews>
  <sheetFormatPr defaultColWidth="9.140625" defaultRowHeight="12.75"/>
  <cols>
    <col min="1" max="1" width="11.8515625" style="0" bestFit="1" customWidth="1"/>
  </cols>
  <sheetData>
    <row r="1" spans="1:4" ht="12.75">
      <c r="A1" s="5"/>
      <c r="B1" s="5"/>
      <c r="C1" s="5"/>
      <c r="D1" s="5"/>
    </row>
    <row r="2" spans="1:4" ht="12.75">
      <c r="A2" s="5" t="s">
        <v>49</v>
      </c>
      <c r="B2" s="5" t="s">
        <v>50</v>
      </c>
      <c r="C2" s="5" t="s">
        <v>51</v>
      </c>
      <c r="D2" s="5"/>
    </row>
    <row r="3" spans="1:3" ht="12.75">
      <c r="A3" t="s">
        <v>52</v>
      </c>
      <c r="B3" s="9">
        <v>1</v>
      </c>
      <c r="C3">
        <v>112</v>
      </c>
    </row>
    <row r="4" spans="1:3" ht="12.75">
      <c r="A4" t="s">
        <v>53</v>
      </c>
      <c r="B4">
        <v>2</v>
      </c>
      <c r="C4">
        <v>125</v>
      </c>
    </row>
    <row r="5" spans="1:3" ht="12.75">
      <c r="A5" t="s">
        <v>54</v>
      </c>
      <c r="B5">
        <v>3</v>
      </c>
      <c r="C5">
        <v>120</v>
      </c>
    </row>
    <row r="6" spans="1:3" ht="12.75">
      <c r="A6" t="s">
        <v>55</v>
      </c>
      <c r="B6">
        <v>4</v>
      </c>
      <c r="C6">
        <v>133</v>
      </c>
    </row>
    <row r="7" spans="1:3" ht="12.75">
      <c r="A7" t="s">
        <v>56</v>
      </c>
      <c r="B7">
        <v>5</v>
      </c>
      <c r="C7">
        <v>136</v>
      </c>
    </row>
    <row r="8" spans="1:3" ht="12.75">
      <c r="A8" t="s">
        <v>57</v>
      </c>
      <c r="B8">
        <v>6</v>
      </c>
      <c r="C8">
        <v>146</v>
      </c>
    </row>
    <row r="9" spans="1:3" ht="12.75">
      <c r="A9" t="s">
        <v>58</v>
      </c>
      <c r="B9">
        <v>7</v>
      </c>
      <c r="C9">
        <v>140</v>
      </c>
    </row>
    <row r="10" spans="1:3" ht="12.75">
      <c r="A10" t="s">
        <v>59</v>
      </c>
      <c r="B10">
        <v>8</v>
      </c>
      <c r="C10">
        <v>155</v>
      </c>
    </row>
    <row r="11" spans="1:3" ht="12.75">
      <c r="A11" t="s">
        <v>60</v>
      </c>
      <c r="B11">
        <v>9</v>
      </c>
      <c r="C11">
        <v>152</v>
      </c>
    </row>
    <row r="15" ht="12.75">
      <c r="B15" t="s">
        <v>46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A21" sqref="A21"/>
    </sheetView>
  </sheetViews>
  <sheetFormatPr defaultColWidth="9.140625" defaultRowHeight="12.75"/>
  <cols>
    <col min="1" max="1" width="19.00390625" style="0" customWidth="1"/>
    <col min="2" max="2" width="10.421875" style="0" customWidth="1"/>
    <col min="3" max="3" width="12.8515625" style="0" customWidth="1"/>
    <col min="4" max="4" width="7.7109375" style="0" customWidth="1"/>
    <col min="5" max="5" width="7.8515625" style="0" customWidth="1"/>
    <col min="6" max="6" width="10.57421875" style="0" customWidth="1"/>
    <col min="7" max="7" width="11.00390625" style="0" customWidth="1"/>
    <col min="8" max="8" width="11.57421875" style="0" customWidth="1"/>
    <col min="9" max="9" width="11.28125" style="0" customWidth="1"/>
  </cols>
  <sheetData>
    <row r="1" ht="12.75">
      <c r="A1" t="s">
        <v>0</v>
      </c>
    </row>
    <row r="2" ht="13.5" thickBot="1"/>
    <row r="3" spans="1:2" ht="12.75">
      <c r="A3" s="4" t="s">
        <v>1</v>
      </c>
      <c r="B3" s="4"/>
    </row>
    <row r="4" spans="1:2" ht="12.75">
      <c r="A4" s="1" t="s">
        <v>2</v>
      </c>
      <c r="B4" s="1">
        <v>0.9509075735288977</v>
      </c>
    </row>
    <row r="5" spans="1:2" ht="12.75">
      <c r="A5" s="1" t="s">
        <v>3</v>
      </c>
      <c r="B5" s="1">
        <v>0.9042252133946158</v>
      </c>
    </row>
    <row r="6" spans="1:2" ht="12.75">
      <c r="A6" s="1" t="s">
        <v>4</v>
      </c>
      <c r="B6" s="1">
        <v>0.8905431010224181</v>
      </c>
    </row>
    <row r="7" spans="1:2" ht="12.75">
      <c r="A7" s="1" t="s">
        <v>5</v>
      </c>
      <c r="B7" s="1">
        <v>4.811774579422296</v>
      </c>
    </row>
    <row r="8" spans="1:2" ht="13.5" thickBot="1">
      <c r="A8" s="2" t="s">
        <v>6</v>
      </c>
      <c r="B8" s="2">
        <v>9</v>
      </c>
    </row>
    <row r="10" ht="13.5" thickBot="1">
      <c r="A10" t="s">
        <v>7</v>
      </c>
    </row>
    <row r="11" spans="1:6" ht="12.75">
      <c r="A11" s="3"/>
      <c r="B11" s="3" t="s">
        <v>12</v>
      </c>
      <c r="C11" s="3" t="s">
        <v>13</v>
      </c>
      <c r="D11" s="3" t="s">
        <v>14</v>
      </c>
      <c r="E11" s="3" t="s">
        <v>15</v>
      </c>
      <c r="F11" s="3" t="s">
        <v>16</v>
      </c>
    </row>
    <row r="12" spans="1:6" ht="12.75">
      <c r="A12" s="1" t="s">
        <v>8</v>
      </c>
      <c r="B12" s="1">
        <v>1</v>
      </c>
      <c r="C12" s="1">
        <v>1530.15</v>
      </c>
      <c r="D12" s="1">
        <v>1530.15</v>
      </c>
      <c r="E12" s="1">
        <v>66.08812943475127</v>
      </c>
      <c r="F12" s="1">
        <v>8.22574176220397E-05</v>
      </c>
    </row>
    <row r="13" spans="1:6" ht="12.75">
      <c r="A13" s="1" t="s">
        <v>9</v>
      </c>
      <c r="B13" s="1">
        <v>7</v>
      </c>
      <c r="C13" s="1">
        <v>162.0722222222223</v>
      </c>
      <c r="D13" s="1">
        <v>23.153174603174616</v>
      </c>
      <c r="E13" s="1"/>
      <c r="F13" s="1"/>
    </row>
    <row r="14" spans="1:6" ht="13.5" thickBot="1">
      <c r="A14" s="2" t="s">
        <v>10</v>
      </c>
      <c r="B14" s="2">
        <v>8</v>
      </c>
      <c r="C14" s="2">
        <v>1692.2222222222222</v>
      </c>
      <c r="D14" s="2"/>
      <c r="E14" s="2"/>
      <c r="F14" s="2"/>
    </row>
    <row r="15" ht="13.5" thickBot="1"/>
    <row r="16" spans="1:9" ht="12.75">
      <c r="A16" s="3"/>
      <c r="B16" s="3" t="s">
        <v>17</v>
      </c>
      <c r="C16" s="3" t="s">
        <v>5</v>
      </c>
      <c r="D16" s="3" t="s">
        <v>18</v>
      </c>
      <c r="E16" s="3" t="s">
        <v>19</v>
      </c>
      <c r="F16" s="3" t="s">
        <v>20</v>
      </c>
      <c r="G16" s="3" t="s">
        <v>21</v>
      </c>
      <c r="H16" s="3" t="s">
        <v>22</v>
      </c>
      <c r="I16" s="3" t="s">
        <v>23</v>
      </c>
    </row>
    <row r="17" spans="1:9" ht="12.75">
      <c r="A17" s="1" t="s">
        <v>11</v>
      </c>
      <c r="B17" s="1">
        <v>110.19444444444436</v>
      </c>
      <c r="C17" s="1">
        <v>3.4956731884666192</v>
      </c>
      <c r="D17" s="1">
        <v>31.523096840978223</v>
      </c>
      <c r="E17" s="1">
        <v>8.353873303804772E-09</v>
      </c>
      <c r="F17" s="1">
        <v>101.92849676067726</v>
      </c>
      <c r="G17" s="1">
        <v>118.46039212821145</v>
      </c>
      <c r="H17" s="1">
        <v>101.92849676067726</v>
      </c>
      <c r="I17" s="1">
        <v>118.46039212821145</v>
      </c>
    </row>
    <row r="18" spans="1:9" ht="13.5" thickBot="1">
      <c r="A18" s="2" t="s">
        <v>24</v>
      </c>
      <c r="B18" s="2">
        <v>5.050000000000011</v>
      </c>
      <c r="C18" s="2">
        <v>0.621197427060225</v>
      </c>
      <c r="D18" s="2">
        <v>8.129460586948657</v>
      </c>
      <c r="E18" s="2">
        <v>8.22574176220383E-05</v>
      </c>
      <c r="F18" s="2">
        <v>3.581102549771569</v>
      </c>
      <c r="G18" s="2">
        <v>6.518897450228454</v>
      </c>
      <c r="H18" s="2">
        <v>3.581102549771569</v>
      </c>
      <c r="I18" s="2">
        <v>6.518897450228454</v>
      </c>
    </row>
    <row r="21" ht="12.75">
      <c r="A21" t="s">
        <v>47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2" sqref="A12"/>
    </sheetView>
  </sheetViews>
  <sheetFormatPr defaultColWidth="9.140625" defaultRowHeight="12.75"/>
  <sheetData>
    <row r="1" spans="1:2" ht="12.75">
      <c r="A1">
        <v>1</v>
      </c>
      <c r="B1">
        <v>212</v>
      </c>
    </row>
    <row r="2" spans="1:2" ht="12.75">
      <c r="A2">
        <v>2</v>
      </c>
      <c r="B2">
        <v>224</v>
      </c>
    </row>
    <row r="3" spans="1:2" ht="12.75">
      <c r="A3">
        <v>3</v>
      </c>
      <c r="B3">
        <v>229</v>
      </c>
    </row>
    <row r="4" spans="1:6" ht="12.75">
      <c r="A4">
        <v>4</v>
      </c>
      <c r="B4">
        <v>240</v>
      </c>
      <c r="C4" s="5" t="s">
        <v>25</v>
      </c>
      <c r="D4" s="5" t="s">
        <v>26</v>
      </c>
      <c r="E4" s="5" t="s">
        <v>27</v>
      </c>
      <c r="F4" s="5" t="s">
        <v>28</v>
      </c>
    </row>
    <row r="5" spans="1:6" ht="12.75">
      <c r="A5">
        <v>5</v>
      </c>
      <c r="B5">
        <v>255</v>
      </c>
      <c r="C5">
        <v>250</v>
      </c>
      <c r="D5">
        <f>C5+0.5*(B5-C5)</f>
        <v>252.5</v>
      </c>
      <c r="E5">
        <v>10</v>
      </c>
      <c r="F5">
        <f>E5+0.4*(0)</f>
        <v>10</v>
      </c>
    </row>
    <row r="6" spans="1:6" ht="12.75">
      <c r="A6">
        <v>6</v>
      </c>
      <c r="B6">
        <v>265</v>
      </c>
      <c r="C6">
        <f>D5+F5</f>
        <v>262.5</v>
      </c>
      <c r="D6">
        <f>C6+0.5*(B6-C6)</f>
        <v>263.75</v>
      </c>
      <c r="E6">
        <f>F5</f>
        <v>10</v>
      </c>
      <c r="F6">
        <f>F5+0.4*(C6-C5-E6)</f>
        <v>11</v>
      </c>
    </row>
    <row r="7" spans="1:6" ht="12.75">
      <c r="A7">
        <v>7</v>
      </c>
      <c r="B7">
        <v>272</v>
      </c>
      <c r="C7">
        <f>D6+F6</f>
        <v>274.75</v>
      </c>
      <c r="D7">
        <f>C7+0.5*(B7-C7)</f>
        <v>273.375</v>
      </c>
      <c r="E7">
        <f>F6</f>
        <v>11</v>
      </c>
      <c r="F7">
        <f>F6+0.4*(C7-C6-E7)</f>
        <v>11.5</v>
      </c>
    </row>
    <row r="8" spans="1:6" ht="12.75">
      <c r="A8">
        <v>8</v>
      </c>
      <c r="B8">
        <v>285</v>
      </c>
      <c r="C8">
        <f>D7+F7</f>
        <v>284.875</v>
      </c>
      <c r="D8">
        <f>C8+0.5*(B8-C8)</f>
        <v>284.9375</v>
      </c>
      <c r="E8">
        <f>F7</f>
        <v>11.5</v>
      </c>
      <c r="F8">
        <f>F7+0.4*(C8-C7-E8)</f>
        <v>10.95</v>
      </c>
    </row>
    <row r="9" spans="1:6" ht="12.75">
      <c r="A9">
        <v>9</v>
      </c>
      <c r="B9">
        <v>294</v>
      </c>
      <c r="C9">
        <f>D8+F8</f>
        <v>295.8875</v>
      </c>
      <c r="D9">
        <f>C9+0.5*(B9-C9)</f>
        <v>294.94375</v>
      </c>
      <c r="E9">
        <f>F8</f>
        <v>10.95</v>
      </c>
      <c r="F9">
        <f>F8+0.4*(C9-C8-E9)</f>
        <v>10.974999999999994</v>
      </c>
    </row>
    <row r="10" ht="12.75">
      <c r="C10">
        <f>D9+F9</f>
        <v>305.91875000000005</v>
      </c>
    </row>
    <row r="12" ht="12.75">
      <c r="A12" t="s">
        <v>48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A26" sqref="A26"/>
    </sheetView>
  </sheetViews>
  <sheetFormatPr defaultColWidth="9.140625" defaultRowHeight="12.75"/>
  <sheetData>
    <row r="1" ht="12.75">
      <c r="A1" t="s">
        <v>0</v>
      </c>
    </row>
    <row r="2" ht="13.5" thickBot="1"/>
    <row r="3" spans="1:2" ht="12.75">
      <c r="A3" s="4" t="s">
        <v>1</v>
      </c>
      <c r="B3" s="4"/>
    </row>
    <row r="4" spans="1:2" ht="12.75">
      <c r="A4" s="1" t="s">
        <v>2</v>
      </c>
      <c r="B4" s="1">
        <v>0.8868774285140373</v>
      </c>
    </row>
    <row r="5" spans="1:2" ht="12.75">
      <c r="A5" s="1" t="s">
        <v>3</v>
      </c>
      <c r="B5" s="1">
        <v>0.7865515732076713</v>
      </c>
    </row>
    <row r="6" spans="1:2" ht="12.75">
      <c r="A6" s="1" t="s">
        <v>4</v>
      </c>
      <c r="B6" s="1">
        <v>0.7598705198586302</v>
      </c>
    </row>
    <row r="7" spans="1:2" ht="12.75">
      <c r="A7" s="1" t="s">
        <v>5</v>
      </c>
      <c r="B7" s="1">
        <v>0.8781130005798159</v>
      </c>
    </row>
    <row r="8" spans="1:2" ht="13.5" thickBot="1">
      <c r="A8" s="2" t="s">
        <v>6</v>
      </c>
      <c r="B8" s="2">
        <v>10</v>
      </c>
    </row>
    <row r="10" ht="13.5" thickBot="1">
      <c r="A10" t="s">
        <v>7</v>
      </c>
    </row>
    <row r="11" spans="1:6" ht="12.75">
      <c r="A11" s="3"/>
      <c r="B11" s="3" t="s">
        <v>12</v>
      </c>
      <c r="C11" s="3" t="s">
        <v>13</v>
      </c>
      <c r="D11" s="3" t="s">
        <v>14</v>
      </c>
      <c r="E11" s="3" t="s">
        <v>15</v>
      </c>
      <c r="F11" s="3" t="s">
        <v>16</v>
      </c>
    </row>
    <row r="12" spans="1:6" ht="12.75">
      <c r="A12" s="1" t="s">
        <v>8</v>
      </c>
      <c r="B12" s="1">
        <v>1</v>
      </c>
      <c r="C12" s="1">
        <v>22.7313404657017</v>
      </c>
      <c r="D12" s="1">
        <v>22.7313404657017</v>
      </c>
      <c r="E12" s="1">
        <v>29.47977963680881</v>
      </c>
      <c r="F12" s="1">
        <v>0.0006236885790524107</v>
      </c>
    </row>
    <row r="13" spans="1:6" ht="12.75">
      <c r="A13" s="1" t="s">
        <v>9</v>
      </c>
      <c r="B13" s="1">
        <v>8</v>
      </c>
      <c r="C13" s="1">
        <v>6.1686595342983015</v>
      </c>
      <c r="D13" s="1">
        <v>0.7710824417872877</v>
      </c>
      <c r="E13" s="1"/>
      <c r="F13" s="1"/>
    </row>
    <row r="14" spans="1:6" ht="13.5" thickBot="1">
      <c r="A14" s="2" t="s">
        <v>10</v>
      </c>
      <c r="B14" s="2">
        <v>9</v>
      </c>
      <c r="C14" s="2">
        <v>28.9</v>
      </c>
      <c r="D14" s="2"/>
      <c r="E14" s="2"/>
      <c r="F14" s="2"/>
    </row>
    <row r="15" ht="13.5" thickBot="1"/>
    <row r="16" spans="1:9" ht="12.75">
      <c r="A16" s="3"/>
      <c r="B16" s="3" t="s">
        <v>17</v>
      </c>
      <c r="C16" s="3" t="s">
        <v>5</v>
      </c>
      <c r="D16" s="3" t="s">
        <v>18</v>
      </c>
      <c r="E16" s="3" t="s">
        <v>19</v>
      </c>
      <c r="F16" s="3" t="s">
        <v>20</v>
      </c>
      <c r="G16" s="3" t="s">
        <v>21</v>
      </c>
      <c r="H16" s="3" t="s">
        <v>22</v>
      </c>
      <c r="I16" s="3" t="s">
        <v>23</v>
      </c>
    </row>
    <row r="17" spans="1:9" ht="12.75">
      <c r="A17" s="1" t="s">
        <v>11</v>
      </c>
      <c r="B17" s="1">
        <v>3.56702328508496</v>
      </c>
      <c r="C17" s="1">
        <v>1.0207149613977509</v>
      </c>
      <c r="D17" s="1">
        <v>3.4946321157087135</v>
      </c>
      <c r="E17" s="1">
        <v>0.008142910544006315</v>
      </c>
      <c r="F17" s="1">
        <v>1.2132503651814974</v>
      </c>
      <c r="G17" s="1">
        <v>5.920796204988422</v>
      </c>
      <c r="H17" s="1">
        <v>1.2132503651814974</v>
      </c>
      <c r="I17" s="1">
        <v>5.920796204988422</v>
      </c>
    </row>
    <row r="18" spans="1:9" ht="13.5" thickBot="1">
      <c r="A18" s="2" t="s">
        <v>24</v>
      </c>
      <c r="B18" s="2">
        <v>3.782252989301447</v>
      </c>
      <c r="C18" s="2">
        <v>0.696608001123484</v>
      </c>
      <c r="D18" s="2">
        <v>5.429528491205181</v>
      </c>
      <c r="E18" s="2">
        <v>0.0006236885790524109</v>
      </c>
      <c r="F18" s="2">
        <v>2.175872059421457</v>
      </c>
      <c r="G18" s="2">
        <v>5.388633919181437</v>
      </c>
      <c r="H18" s="2">
        <v>2.175872059421457</v>
      </c>
      <c r="I18" s="2">
        <v>5.388633919181437</v>
      </c>
    </row>
    <row r="26" ht="12.75">
      <c r="A26" t="s">
        <v>63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23" sqref="A23"/>
    </sheetView>
  </sheetViews>
  <sheetFormatPr defaultColWidth="9.140625" defaultRowHeight="12.75"/>
  <cols>
    <col min="1" max="1" width="16.57421875" style="0" customWidth="1"/>
    <col min="2" max="2" width="10.7109375" style="0" customWidth="1"/>
    <col min="3" max="3" width="12.421875" style="0" customWidth="1"/>
    <col min="5" max="5" width="12.00390625" style="0" bestFit="1" customWidth="1"/>
    <col min="6" max="6" width="13.57421875" style="0" bestFit="1" customWidth="1"/>
    <col min="8" max="8" width="12.140625" style="0" bestFit="1" customWidth="1"/>
    <col min="9" max="9" width="12.28125" style="0" bestFit="1" customWidth="1"/>
  </cols>
  <sheetData>
    <row r="1" ht="12.75">
      <c r="A1" t="s">
        <v>0</v>
      </c>
    </row>
    <row r="2" ht="13.5" thickBot="1"/>
    <row r="3" spans="1:2" ht="12.75">
      <c r="A3" s="4" t="s">
        <v>1</v>
      </c>
      <c r="B3" s="4"/>
    </row>
    <row r="4" spans="1:2" ht="12.75">
      <c r="A4" s="1" t="s">
        <v>2</v>
      </c>
      <c r="B4" s="1">
        <v>0.9354698042307369</v>
      </c>
    </row>
    <row r="5" spans="1:2" ht="12.75">
      <c r="A5" s="1" t="s">
        <v>3</v>
      </c>
      <c r="B5" s="1">
        <v>0.8751037546274931</v>
      </c>
    </row>
    <row r="6" spans="1:2" ht="12.75">
      <c r="A6" s="1" t="s">
        <v>4</v>
      </c>
      <c r="B6" s="1">
        <v>0.8394191130924912</v>
      </c>
    </row>
    <row r="7" spans="1:2" ht="12.75">
      <c r="A7" s="1" t="s">
        <v>5</v>
      </c>
      <c r="B7" s="1">
        <v>0.718082913165867</v>
      </c>
    </row>
    <row r="8" spans="1:2" ht="13.5" thickBot="1">
      <c r="A8" s="2" t="s">
        <v>6</v>
      </c>
      <c r="B8" s="2">
        <v>10</v>
      </c>
    </row>
    <row r="10" ht="13.5" thickBot="1">
      <c r="A10" t="s">
        <v>7</v>
      </c>
    </row>
    <row r="11" spans="1:6" ht="12.75">
      <c r="A11" s="3"/>
      <c r="B11" s="3" t="s">
        <v>12</v>
      </c>
      <c r="C11" s="3" t="s">
        <v>13</v>
      </c>
      <c r="D11" s="3" t="s">
        <v>14</v>
      </c>
      <c r="E11" s="3" t="s">
        <v>15</v>
      </c>
      <c r="F11" s="3" t="s">
        <v>16</v>
      </c>
    </row>
    <row r="12" spans="1:6" ht="12.75">
      <c r="A12" s="1" t="s">
        <v>8</v>
      </c>
      <c r="B12" s="1">
        <v>2</v>
      </c>
      <c r="C12" s="1">
        <v>25.29049850873455</v>
      </c>
      <c r="D12" s="1">
        <v>12.645249254367275</v>
      </c>
      <c r="E12" s="1">
        <v>24.523260343504678</v>
      </c>
      <c r="F12" s="1">
        <v>0.0006885299559203967</v>
      </c>
    </row>
    <row r="13" spans="1:6" ht="12.75">
      <c r="A13" s="1" t="s">
        <v>9</v>
      </c>
      <c r="B13" s="1">
        <v>7</v>
      </c>
      <c r="C13" s="1">
        <v>3.609501491265447</v>
      </c>
      <c r="D13" s="1">
        <v>0.5156430701807782</v>
      </c>
      <c r="E13" s="1"/>
      <c r="F13" s="1"/>
    </row>
    <row r="14" spans="1:6" ht="13.5" thickBot="1">
      <c r="A14" s="2" t="s">
        <v>10</v>
      </c>
      <c r="B14" s="2">
        <v>9</v>
      </c>
      <c r="C14" s="2">
        <v>28.9</v>
      </c>
      <c r="D14" s="2"/>
      <c r="E14" s="2"/>
      <c r="F14" s="2"/>
    </row>
    <row r="15" ht="13.5" thickBot="1"/>
    <row r="16" spans="1:9" ht="12.75">
      <c r="A16" s="3"/>
      <c r="B16" s="3" t="s">
        <v>17</v>
      </c>
      <c r="C16" s="3" t="s">
        <v>5</v>
      </c>
      <c r="D16" s="3" t="s">
        <v>18</v>
      </c>
      <c r="E16" s="3" t="s">
        <v>19</v>
      </c>
      <c r="F16" s="3" t="s">
        <v>20</v>
      </c>
      <c r="G16" s="3" t="s">
        <v>21</v>
      </c>
      <c r="H16" s="3" t="s">
        <v>22</v>
      </c>
      <c r="I16" s="3" t="s">
        <v>23</v>
      </c>
    </row>
    <row r="17" spans="1:9" ht="12.75">
      <c r="A17" s="1" t="s">
        <v>11</v>
      </c>
      <c r="B17" s="1">
        <v>15.179590967192166</v>
      </c>
      <c r="C17" s="1">
        <v>5.279006010800596</v>
      </c>
      <c r="D17" s="1">
        <v>2.875463853637492</v>
      </c>
      <c r="E17" s="1">
        <v>0.023805370009586692</v>
      </c>
      <c r="F17" s="1">
        <v>2.696725333145853</v>
      </c>
      <c r="G17" s="1">
        <v>27.66245660123848</v>
      </c>
      <c r="H17" s="1">
        <v>2.696725333145853</v>
      </c>
      <c r="I17" s="1">
        <v>27.66245660123848</v>
      </c>
    </row>
    <row r="18" spans="1:9" ht="12.75">
      <c r="A18" s="1" t="s">
        <v>39</v>
      </c>
      <c r="B18" s="1">
        <v>2.411589262888794</v>
      </c>
      <c r="C18" s="1">
        <v>0.8384806355131811</v>
      </c>
      <c r="D18" s="1">
        <v>2.876141869886849</v>
      </c>
      <c r="E18" s="1">
        <v>0.023782316891759112</v>
      </c>
      <c r="F18" s="1">
        <v>0.42889761820292915</v>
      </c>
      <c r="G18" s="1">
        <v>4.394280907574659</v>
      </c>
      <c r="H18" s="1">
        <v>0.42889761820292915</v>
      </c>
      <c r="I18" s="1">
        <v>4.394280907574659</v>
      </c>
    </row>
    <row r="19" spans="1:9" ht="13.5" thickBot="1">
      <c r="A19" s="2" t="s">
        <v>38</v>
      </c>
      <c r="B19" s="2">
        <v>-0.46538133787814245</v>
      </c>
      <c r="C19" s="2">
        <v>0.20889834682802216</v>
      </c>
      <c r="D19" s="2">
        <v>-2.2277885150583443</v>
      </c>
      <c r="E19" s="2">
        <v>0.06117015298846553</v>
      </c>
      <c r="F19" s="2">
        <v>-0.9593474347709054</v>
      </c>
      <c r="G19" s="2">
        <v>0.028584759014620542</v>
      </c>
      <c r="H19" s="2">
        <v>-0.9593474347709054</v>
      </c>
      <c r="I19" s="2">
        <v>0.028584759014620542</v>
      </c>
    </row>
    <row r="23" ht="12.75">
      <c r="A23" t="s">
        <v>62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 topLeftCell="A1">
      <selection activeCell="B20" sqref="B20"/>
    </sheetView>
  </sheetViews>
  <sheetFormatPr defaultColWidth="9.140625" defaultRowHeight="12.75"/>
  <cols>
    <col min="1" max="1" width="6.421875" style="0" customWidth="1"/>
    <col min="2" max="2" width="8.8515625" style="0" customWidth="1"/>
    <col min="3" max="3" width="11.28125" style="0" customWidth="1"/>
    <col min="4" max="4" width="9.57421875" style="0" customWidth="1"/>
    <col min="5" max="5" width="8.421875" style="0" customWidth="1"/>
    <col min="6" max="6" width="7.7109375" style="0" customWidth="1"/>
    <col min="7" max="7" width="9.28125" style="0" customWidth="1"/>
    <col min="8" max="8" width="9.00390625" style="0" customWidth="1"/>
    <col min="9" max="9" width="5.140625" style="0" bestFit="1" customWidth="1"/>
    <col min="10" max="10" width="9.00390625" style="0" customWidth="1"/>
    <col min="11" max="11" width="5.7109375" style="0" customWidth="1"/>
    <col min="12" max="12" width="7.00390625" style="0" customWidth="1"/>
  </cols>
  <sheetData>
    <row r="1" spans="1:12" ht="24.75" customHeight="1">
      <c r="A1" s="5" t="s">
        <v>29</v>
      </c>
      <c r="B1" s="8" t="s">
        <v>44</v>
      </c>
      <c r="C1" s="5" t="s">
        <v>30</v>
      </c>
      <c r="D1" s="5" t="s">
        <v>31</v>
      </c>
      <c r="I1" s="5" t="s">
        <v>33</v>
      </c>
      <c r="J1" s="5" t="s">
        <v>45</v>
      </c>
      <c r="K1" s="5" t="s">
        <v>40</v>
      </c>
      <c r="L1" s="5" t="s">
        <v>41</v>
      </c>
    </row>
    <row r="2" spans="1:2" ht="12.75">
      <c r="A2">
        <v>1</v>
      </c>
      <c r="B2">
        <v>45</v>
      </c>
    </row>
    <row r="3" spans="1:12" ht="12.75">
      <c r="A3">
        <v>2</v>
      </c>
      <c r="B3">
        <v>50</v>
      </c>
      <c r="C3">
        <v>48</v>
      </c>
      <c r="D3">
        <f>B3-C3</f>
        <v>2</v>
      </c>
      <c r="E3">
        <f>ABS(B3-C3)</f>
        <v>2</v>
      </c>
      <c r="F3">
        <f>(B3-C3)^2</f>
        <v>4</v>
      </c>
      <c r="G3">
        <f>D3</f>
        <v>2</v>
      </c>
      <c r="H3">
        <f>E3</f>
        <v>2</v>
      </c>
      <c r="I3">
        <f>H3/1</f>
        <v>2</v>
      </c>
      <c r="J3">
        <f>G3/I3</f>
        <v>1</v>
      </c>
      <c r="K3">
        <f>D3/B3</f>
        <v>0.04</v>
      </c>
      <c r="L3">
        <f>ABS(D3/B3)</f>
        <v>0.04</v>
      </c>
    </row>
    <row r="4" spans="1:12" ht="12.75">
      <c r="A4">
        <v>3</v>
      </c>
      <c r="B4">
        <v>53</v>
      </c>
      <c r="C4">
        <v>50</v>
      </c>
      <c r="D4">
        <f aca="true" t="shared" si="0" ref="D4:D9">B4-C4</f>
        <v>3</v>
      </c>
      <c r="E4">
        <f aca="true" t="shared" si="1" ref="E4:E9">ABS(B4-C4)</f>
        <v>3</v>
      </c>
      <c r="F4">
        <f aca="true" t="shared" si="2" ref="F4:F9">(B4-C4)^2</f>
        <v>9</v>
      </c>
      <c r="G4">
        <f aca="true" t="shared" si="3" ref="G4:G9">(D4+G3)</f>
        <v>5</v>
      </c>
      <c r="H4">
        <f aca="true" t="shared" si="4" ref="H4:H9">E4+H3</f>
        <v>5</v>
      </c>
      <c r="I4">
        <f>H4/2</f>
        <v>2.5</v>
      </c>
      <c r="J4">
        <f aca="true" t="shared" si="5" ref="J4:J9">G4/I4</f>
        <v>2</v>
      </c>
      <c r="K4">
        <f aca="true" t="shared" si="6" ref="K4:K9">D4/B4</f>
        <v>0.05660377358490566</v>
      </c>
      <c r="L4">
        <f aca="true" t="shared" si="7" ref="L4:L9">ABS(D4/B4)</f>
        <v>0.05660377358490566</v>
      </c>
    </row>
    <row r="5" spans="1:12" ht="12.75">
      <c r="A5">
        <v>4</v>
      </c>
      <c r="B5">
        <v>52</v>
      </c>
      <c r="C5">
        <v>55</v>
      </c>
      <c r="D5">
        <f t="shared" si="0"/>
        <v>-3</v>
      </c>
      <c r="E5">
        <f t="shared" si="1"/>
        <v>3</v>
      </c>
      <c r="F5">
        <f t="shared" si="2"/>
        <v>9</v>
      </c>
      <c r="G5">
        <f t="shared" si="3"/>
        <v>2</v>
      </c>
      <c r="H5">
        <f t="shared" si="4"/>
        <v>8</v>
      </c>
      <c r="I5">
        <f>H5/3</f>
        <v>2.6666666666666665</v>
      </c>
      <c r="J5">
        <f t="shared" si="5"/>
        <v>0.75</v>
      </c>
      <c r="K5">
        <f t="shared" si="6"/>
        <v>-0.057692307692307696</v>
      </c>
      <c r="L5">
        <f t="shared" si="7"/>
        <v>0.057692307692307696</v>
      </c>
    </row>
    <row r="6" spans="1:12" ht="12.75">
      <c r="A6">
        <v>5</v>
      </c>
      <c r="B6">
        <v>56</v>
      </c>
      <c r="C6">
        <v>55</v>
      </c>
      <c r="D6">
        <f t="shared" si="0"/>
        <v>1</v>
      </c>
      <c r="E6">
        <f t="shared" si="1"/>
        <v>1</v>
      </c>
      <c r="F6">
        <f t="shared" si="2"/>
        <v>1</v>
      </c>
      <c r="G6">
        <f t="shared" si="3"/>
        <v>3</v>
      </c>
      <c r="H6">
        <f t="shared" si="4"/>
        <v>9</v>
      </c>
      <c r="I6">
        <f>H6/4</f>
        <v>2.25</v>
      </c>
      <c r="J6">
        <f t="shared" si="5"/>
        <v>1.3333333333333333</v>
      </c>
      <c r="K6">
        <f t="shared" si="6"/>
        <v>0.017857142857142856</v>
      </c>
      <c r="L6">
        <f t="shared" si="7"/>
        <v>0.017857142857142856</v>
      </c>
    </row>
    <row r="7" spans="1:12" ht="12.75">
      <c r="A7">
        <v>6</v>
      </c>
      <c r="B7">
        <v>59</v>
      </c>
      <c r="C7">
        <v>62</v>
      </c>
      <c r="D7">
        <f t="shared" si="0"/>
        <v>-3</v>
      </c>
      <c r="E7">
        <f t="shared" si="1"/>
        <v>3</v>
      </c>
      <c r="F7">
        <f t="shared" si="2"/>
        <v>9</v>
      </c>
      <c r="G7">
        <f t="shared" si="3"/>
        <v>0</v>
      </c>
      <c r="H7">
        <f t="shared" si="4"/>
        <v>12</v>
      </c>
      <c r="I7">
        <f>H7/5</f>
        <v>2.4</v>
      </c>
      <c r="J7">
        <f t="shared" si="5"/>
        <v>0</v>
      </c>
      <c r="K7">
        <f t="shared" si="6"/>
        <v>-0.05084745762711865</v>
      </c>
      <c r="L7">
        <f t="shared" si="7"/>
        <v>0.05084745762711865</v>
      </c>
    </row>
    <row r="8" spans="1:12" ht="12.75">
      <c r="A8">
        <v>7</v>
      </c>
      <c r="B8">
        <v>65</v>
      </c>
      <c r="C8">
        <v>64</v>
      </c>
      <c r="D8">
        <f t="shared" si="0"/>
        <v>1</v>
      </c>
      <c r="E8">
        <f t="shared" si="1"/>
        <v>1</v>
      </c>
      <c r="F8">
        <f t="shared" si="2"/>
        <v>1</v>
      </c>
      <c r="G8">
        <f t="shared" si="3"/>
        <v>1</v>
      </c>
      <c r="H8">
        <f t="shared" si="4"/>
        <v>13</v>
      </c>
      <c r="I8">
        <f>H8/6</f>
        <v>2.1666666666666665</v>
      </c>
      <c r="J8">
        <f t="shared" si="5"/>
        <v>0.46153846153846156</v>
      </c>
      <c r="K8">
        <f t="shared" si="6"/>
        <v>0.015384615384615385</v>
      </c>
      <c r="L8">
        <f t="shared" si="7"/>
        <v>0.015384615384615385</v>
      </c>
    </row>
    <row r="9" spans="1:12" ht="12.75">
      <c r="A9">
        <v>8</v>
      </c>
      <c r="B9">
        <v>68</v>
      </c>
      <c r="C9">
        <v>65</v>
      </c>
      <c r="D9">
        <f t="shared" si="0"/>
        <v>3</v>
      </c>
      <c r="E9">
        <f t="shared" si="1"/>
        <v>3</v>
      </c>
      <c r="F9">
        <f t="shared" si="2"/>
        <v>9</v>
      </c>
      <c r="G9">
        <f t="shared" si="3"/>
        <v>4</v>
      </c>
      <c r="H9">
        <f t="shared" si="4"/>
        <v>16</v>
      </c>
      <c r="I9">
        <f>H9/7</f>
        <v>2.2857142857142856</v>
      </c>
      <c r="J9">
        <f t="shared" si="5"/>
        <v>1.75</v>
      </c>
      <c r="K9">
        <f t="shared" si="6"/>
        <v>0.04411764705882353</v>
      </c>
      <c r="L9">
        <f t="shared" si="7"/>
        <v>0.04411764705882353</v>
      </c>
    </row>
    <row r="10" spans="1:12" ht="12.75">
      <c r="A10" s="5" t="s">
        <v>32</v>
      </c>
      <c r="D10">
        <f>SUM(D3:D9)</f>
        <v>4</v>
      </c>
      <c r="E10">
        <f>SUM(E3:E9)</f>
        <v>16</v>
      </c>
      <c r="F10">
        <f>SUMXMY2(B3:B9,C3:C9)</f>
        <v>42</v>
      </c>
      <c r="K10">
        <f>SUM(K3:K9)</f>
        <v>0.06542341356606109</v>
      </c>
      <c r="L10">
        <f>SUM(L3:L9)</f>
        <v>0.28250294420491373</v>
      </c>
    </row>
    <row r="12" spans="4:13" ht="12.75">
      <c r="D12" s="6" t="s">
        <v>34</v>
      </c>
      <c r="E12">
        <f>AVERAGE(E3:E9)</f>
        <v>2.2857142857142856</v>
      </c>
      <c r="F12" s="6" t="s">
        <v>35</v>
      </c>
      <c r="G12" s="7">
        <f>SUM(F3:F9)/(COUNT(F3:F9)-1)</f>
        <v>7</v>
      </c>
      <c r="J12" s="6" t="s">
        <v>42</v>
      </c>
      <c r="K12">
        <f>AVERAGE(K3:K10)</f>
        <v>0.01635585339151527</v>
      </c>
      <c r="L12" s="6" t="s">
        <v>43</v>
      </c>
      <c r="M12">
        <f>AVERAGE(L3:L9)</f>
        <v>0.04035756345784482</v>
      </c>
    </row>
    <row r="16" ht="12.75">
      <c r="A16" t="s">
        <v>64</v>
      </c>
    </row>
  </sheetData>
  <printOptions/>
  <pageMargins left="0.75" right="0.75" top="1" bottom="1" header="0.5" footer="0.5"/>
  <pageSetup orientation="portrait" paperSize="9"/>
  <legacyDrawing r:id="rId5"/>
  <oleObjects>
    <oleObject progId="Equation.DSMT4" shapeId="9166321" r:id="rId1"/>
    <oleObject progId="Equation.DSMT4" shapeId="9169126" r:id="rId2"/>
    <oleObject progId="Equation.DSMT4" shapeId="6013297" r:id="rId3"/>
    <oleObject progId="Equation.DSMT4" shapeId="6030101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Valparaiso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Ceyhun Ozgur</dc:creator>
  <cp:keywords/>
  <dc:description/>
  <cp:lastModifiedBy>MHE</cp:lastModifiedBy>
  <dcterms:created xsi:type="dcterms:W3CDTF">2003-09-10T22:42:53Z</dcterms:created>
  <dcterms:modified xsi:type="dcterms:W3CDTF">2005-11-18T19:59:17Z</dcterms:modified>
  <cp:category/>
  <cp:version/>
  <cp:contentType/>
  <cp:contentStatus/>
</cp:coreProperties>
</file>