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195" windowWidth="12210" windowHeight="6105" activeTab="0"/>
  </bookViews>
  <sheets>
    <sheet name="X-bar R s charts" sheetId="1" r:id="rId1"/>
    <sheet name="p Chart" sheetId="2" r:id="rId2"/>
    <sheet name="c Chart" sheetId="3" r:id="rId3"/>
  </sheets>
  <definedNames>
    <definedName name="Count">COUNT(#REF!)</definedName>
    <definedName name="Data">OFFSET(#REF!,0,0,[0]!Count,1)</definedName>
    <definedName name="Data1">OFFSET(#REF!,0,0,[0]!Count,1)</definedName>
    <definedName name="Data2">OFFSET(#REF!,0,0,[0]!Count,1)</definedName>
    <definedName name="_xlnm.Print_Area" localSheetId="2">'c Chart'!$A$1:$AA$20</definedName>
    <definedName name="_xlnm.Print_Area" localSheetId="1">'p Chart'!$A$1:$Q$22</definedName>
    <definedName name="_xlnm.Print_Area" localSheetId="0">'X-bar R s charts'!$A$1:$R$54</definedName>
    <definedName name="Table">'X-bar R s charts'!$T$4:$Y$12</definedName>
  </definedNames>
  <calcPr fullCalcOnLoad="1"/>
</workbook>
</file>

<file path=xl/sharedStrings.xml><?xml version="1.0" encoding="utf-8"?>
<sst xmlns="http://schemas.openxmlformats.org/spreadsheetml/2006/main" count="35" uniqueCount="25">
  <si>
    <t>X-bar, R and s Charts</t>
  </si>
  <si>
    <t>Lookup Table</t>
  </si>
  <si>
    <t>n</t>
  </si>
  <si>
    <r>
      <t>A</t>
    </r>
    <r>
      <rPr>
        <b/>
        <vertAlign val="subscript"/>
        <sz val="10"/>
        <rFont val="Arial"/>
        <family val="2"/>
      </rPr>
      <t>2</t>
    </r>
  </si>
  <si>
    <r>
      <t>D</t>
    </r>
    <r>
      <rPr>
        <b/>
        <vertAlign val="subscript"/>
        <sz val="10"/>
        <rFont val="Arial"/>
        <family val="2"/>
      </rPr>
      <t>3</t>
    </r>
  </si>
  <si>
    <r>
      <t>D</t>
    </r>
    <r>
      <rPr>
        <b/>
        <vertAlign val="subscript"/>
        <sz val="10"/>
        <rFont val="Arial"/>
        <family val="2"/>
      </rPr>
      <t>4</t>
    </r>
  </si>
  <si>
    <r>
      <t>B</t>
    </r>
    <r>
      <rPr>
        <b/>
        <vertAlign val="subscript"/>
        <sz val="10"/>
        <rFont val="Arial"/>
        <family val="2"/>
      </rPr>
      <t>3</t>
    </r>
  </si>
  <si>
    <r>
      <t>B</t>
    </r>
    <r>
      <rPr>
        <b/>
        <vertAlign val="subscript"/>
        <sz val="10"/>
        <rFont val="Arial"/>
        <family val="2"/>
      </rPr>
      <t>4</t>
    </r>
  </si>
  <si>
    <r>
      <t>x</t>
    </r>
    <r>
      <rPr>
        <b/>
        <sz val="10"/>
        <rFont val="Arial"/>
        <family val="0"/>
      </rPr>
      <t>-bar</t>
    </r>
  </si>
  <si>
    <t>R</t>
  </si>
  <si>
    <t>s</t>
  </si>
  <si>
    <r>
      <t>x</t>
    </r>
    <r>
      <rPr>
        <b/>
        <sz val="10"/>
        <rFont val="Arial"/>
        <family val="0"/>
      </rPr>
      <t>-bar-bar</t>
    </r>
  </si>
  <si>
    <r>
      <t>R</t>
    </r>
    <r>
      <rPr>
        <b/>
        <sz val="10"/>
        <rFont val="Arial"/>
        <family val="0"/>
      </rPr>
      <t>-bar</t>
    </r>
  </si>
  <si>
    <r>
      <t>s</t>
    </r>
    <r>
      <rPr>
        <b/>
        <sz val="10"/>
        <rFont val="Arial"/>
        <family val="0"/>
      </rPr>
      <t>-bar</t>
    </r>
  </si>
  <si>
    <t>UCL</t>
  </si>
  <si>
    <t>LCL</t>
  </si>
  <si>
    <t>x</t>
  </si>
  <si>
    <t>p</t>
  </si>
  <si>
    <r>
      <t>p</t>
    </r>
    <r>
      <rPr>
        <b/>
        <sz val="10"/>
        <rFont val="Arial"/>
        <family val="0"/>
      </rPr>
      <t>-bar</t>
    </r>
  </si>
  <si>
    <t>c</t>
  </si>
  <si>
    <r>
      <t>p</t>
    </r>
    <r>
      <rPr>
        <b/>
        <sz val="12"/>
        <color indexed="12"/>
        <rFont val="Arial"/>
        <family val="2"/>
      </rPr>
      <t xml:space="preserve"> Chart</t>
    </r>
  </si>
  <si>
    <t>Defective tires</t>
  </si>
  <si>
    <t>Nonconformities in Bolts</t>
  </si>
  <si>
    <r>
      <t>c</t>
    </r>
    <r>
      <rPr>
        <b/>
        <sz val="12"/>
        <color indexed="12"/>
        <rFont val="Arial"/>
        <family val="2"/>
      </rPr>
      <t xml:space="preserve"> Chart</t>
    </r>
  </si>
  <si>
    <r>
      <t>c</t>
    </r>
    <r>
      <rPr>
        <b/>
        <sz val="10"/>
        <rFont val="Arial"/>
        <family val="0"/>
      </rPr>
      <t>-bar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</si>
</sst>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"/>
    <numFmt numFmtId="175" formatCode="0.000"/>
    <numFmt numFmtId="176" formatCode=".00%"/>
    <numFmt numFmtId="177" formatCode="0.0000000"/>
    <numFmt numFmtId="178" formatCode="0.000000"/>
    <numFmt numFmtId="179" formatCode="0.0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i/>
      <sz val="12"/>
      <color indexed="12"/>
      <name val="Arial"/>
      <family val="2"/>
    </font>
    <font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X-bar Chart</a:t>
            </a:r>
          </a:p>
        </c:rich>
      </c:tx>
      <c:layout>
        <c:manualLayout>
          <c:xMode val="factor"/>
          <c:yMode val="factor"/>
          <c:x val="0.03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15"/>
          <c:w val="0.9495"/>
          <c:h val="0.90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'X-bar R s charts'!$B$3:$P$3</c:f>
              <c:numCache/>
            </c:numRef>
          </c:xVal>
          <c:yVal>
            <c:numRef>
              <c:f>'X-bar R s charts'!$B$25:$P$25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'X-bar R s charts'!$B$3:$P$3</c:f>
              <c:numCache/>
            </c:numRef>
          </c:xVal>
          <c:yVal>
            <c:numRef>
              <c:f>'X-bar R s charts'!$B$26:$P$26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'X-bar R s charts'!$B$3:$P$3</c:f>
              <c:numCache/>
            </c:numRef>
          </c:xVal>
          <c:yVal>
            <c:numRef>
              <c:f>'X-bar R s charts'!$B$27:$P$27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'X-bar R s charts'!$B$3:$P$3</c:f>
              <c:numCache/>
            </c:numRef>
          </c:xVal>
          <c:yVal>
            <c:numRef>
              <c:f>'X-bar R s charts'!$B$24:$P$24</c:f>
              <c:numCache/>
            </c:numRef>
          </c:yVal>
          <c:smooth val="0"/>
        </c:ser>
        <c:axId val="48430152"/>
        <c:axId val="33218185"/>
      </c:scatterChart>
      <c:valAx>
        <c:axId val="48430152"/>
        <c:scaling>
          <c:orientation val="minMax"/>
          <c:max val="15"/>
          <c:min val="1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3218185"/>
        <c:crosses val="autoZero"/>
        <c:crossBetween val="midCat"/>
        <c:dispUnits/>
      </c:valAx>
      <c:valAx>
        <c:axId val="3321818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84301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 Chart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9"/>
          <c:w val="0.9495"/>
          <c:h val="0.91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'X-bar R s charts'!$B$3:$P$3</c:f>
              <c:numCache/>
            </c:numRef>
          </c:xVal>
          <c:yVal>
            <c:numRef>
              <c:f>'X-bar R s charts'!$B$37:$P$37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'X-bar R s charts'!$B$3:$P$3</c:f>
              <c:numCache/>
            </c:numRef>
          </c:xVal>
          <c:yVal>
            <c:numRef>
              <c:f>'X-bar R s charts'!$B$36:$P$36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'X-bar R s charts'!$B$3:$P$3</c:f>
              <c:numCache/>
            </c:numRef>
          </c:xVal>
          <c:yVal>
            <c:numRef>
              <c:f>'X-bar R s charts'!$B$35:$P$35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'X-bar R s charts'!$B$3:$P$3</c:f>
              <c:numCache/>
            </c:numRef>
          </c:xVal>
          <c:yVal>
            <c:numRef>
              <c:f>'X-bar R s charts'!$B$38:$P$38</c:f>
              <c:numCache/>
            </c:numRef>
          </c:yVal>
          <c:smooth val="0"/>
        </c:ser>
        <c:axId val="30528210"/>
        <c:axId val="6318435"/>
      </c:scatterChart>
      <c:valAx>
        <c:axId val="30528210"/>
        <c:scaling>
          <c:orientation val="minMax"/>
          <c:max val="15"/>
          <c:min val="1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318435"/>
        <c:crosses val="autoZero"/>
        <c:crossBetween val="midCat"/>
        <c:dispUnits/>
      </c:valAx>
      <c:valAx>
        <c:axId val="631843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052821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 Chart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825"/>
          <c:w val="0.9495"/>
          <c:h val="0.91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'X-bar R s charts'!$B$3:$P$3</c:f>
              <c:numCache/>
            </c:numRef>
          </c:xVal>
          <c:yVal>
            <c:numRef>
              <c:f>'X-bar R s charts'!$B$46:$P$46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'X-bar R s charts'!$B$3:$P$3</c:f>
              <c:numCache/>
            </c:numRef>
          </c:xVal>
          <c:yVal>
            <c:numRef>
              <c:f>'X-bar R s charts'!$B$47:$P$47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Pt>
            <c:idx val="14"/>
            <c:spPr>
              <a:solidFill>
                <a:srgbClr val="9BBB59"/>
              </a:solidFill>
              <a:ln w="25400">
                <a:solidFill>
                  <a:srgbClr val="999933"/>
                </a:solidFill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9933"/>
                  </a:solidFill>
                </a:ln>
              </c:spPr>
            </c:marker>
          </c:dPt>
          <c:xVal>
            <c:numRef>
              <c:f>'X-bar R s charts'!$B$3:$P$3</c:f>
              <c:numCache/>
            </c:numRef>
          </c:xVal>
          <c:yVal>
            <c:numRef>
              <c:f>'X-bar R s charts'!$B$48:$P$48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'X-bar R s charts'!$B$3:$P$3</c:f>
              <c:numCache/>
            </c:numRef>
          </c:xVal>
          <c:yVal>
            <c:numRef>
              <c:f>'X-bar R s charts'!$B$45:$P$45</c:f>
              <c:numCache/>
            </c:numRef>
          </c:yVal>
          <c:smooth val="0"/>
        </c:ser>
        <c:axId val="56865916"/>
        <c:axId val="42031197"/>
      </c:scatterChart>
      <c:valAx>
        <c:axId val="56865916"/>
        <c:scaling>
          <c:orientation val="minMax"/>
          <c:max val="15"/>
          <c:min val="1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2031197"/>
        <c:crosses val="autoZero"/>
        <c:crossBetween val="midCat"/>
        <c:dispUnits/>
      </c:valAx>
      <c:valAx>
        <c:axId val="4203119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68659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 Chart</a:t>
            </a:r>
          </a:p>
        </c:rich>
      </c:tx>
      <c:layout>
        <c:manualLayout>
          <c:xMode val="factor"/>
          <c:yMode val="factor"/>
          <c:x val="0.02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5"/>
          <c:w val="0.9705"/>
          <c:h val="0.89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996633"/>
                </a:solidFill>
              </a:ln>
            </c:spPr>
            <c:marker>
              <c:symbol val="none"/>
            </c:marker>
          </c:dPt>
          <c:xVal>
            <c:numRef>
              <c:f>'p Chart'!$B$3:$P$3</c:f>
              <c:numCache/>
            </c:numRef>
          </c:xVal>
          <c:yVal>
            <c:numRef>
              <c:f>'p Chart'!$B$12:$P$12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 Chart'!$B$3:$P$3</c:f>
              <c:numCache/>
            </c:numRef>
          </c:xVal>
          <c:yVal>
            <c:numRef>
              <c:f>'p Chart'!$B$13:$P$13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 Chart'!$B$3:$P$3</c:f>
              <c:numCache/>
            </c:numRef>
          </c:xVal>
          <c:yVal>
            <c:numRef>
              <c:f>'p Chart'!$B$14:$P$14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FFFF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E3E3E3"/>
              </a:solidFill>
              <a:ln>
                <a:solidFill>
                  <a:srgbClr val="FFFFC0"/>
                </a:solidFill>
              </a:ln>
            </c:spPr>
          </c:marker>
          <c:xVal>
            <c:numRef>
              <c:f>'p Chart'!$B$3:$P$3</c:f>
              <c:numCache/>
            </c:numRef>
          </c:xVal>
          <c:yVal>
            <c:numRef>
              <c:f>'p Chart'!$B$11:$P$11</c:f>
              <c:numCache/>
            </c:numRef>
          </c:yVal>
          <c:smooth val="0"/>
        </c:ser>
        <c:axId val="42736454"/>
        <c:axId val="49083767"/>
      </c:scatterChart>
      <c:valAx>
        <c:axId val="42736454"/>
        <c:scaling>
          <c:orientation val="minMax"/>
          <c:max val="15"/>
          <c:min val="1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9083767"/>
        <c:crosses val="autoZero"/>
        <c:crossBetween val="midCat"/>
        <c:dispUnits/>
      </c:valAx>
      <c:valAx>
        <c:axId val="4908376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27364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 Chart</a:t>
            </a:r>
          </a:p>
        </c:rich>
      </c:tx>
      <c:layout>
        <c:manualLayout>
          <c:xMode val="factor"/>
          <c:yMode val="factor"/>
          <c:x val="0.017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715"/>
          <c:w val="0.98425"/>
          <c:h val="0.92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Chart'!$B$2:$Z$2</c:f>
              <c:numCache/>
            </c:numRef>
          </c:xVal>
          <c:yVal>
            <c:numRef>
              <c:f>'c Chart'!$B$12:$Z$12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Chart'!$B$2:$Z$2</c:f>
              <c:numCache/>
            </c:numRef>
          </c:xVal>
          <c:yVal>
            <c:numRef>
              <c:f>'c Chart'!$B$13:$Z$13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Chart'!$B$2:$Z$2</c:f>
              <c:numCache/>
            </c:numRef>
          </c:xVal>
          <c:yVal>
            <c:numRef>
              <c:f>'c Chart'!$B$14:$Z$14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FFFF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E3E3E3"/>
              </a:solidFill>
              <a:ln>
                <a:solidFill>
                  <a:srgbClr val="FFFFC0"/>
                </a:solidFill>
              </a:ln>
            </c:spPr>
          </c:marker>
          <c:xVal>
            <c:numRef>
              <c:f>'c Chart'!$B$2:$Z$2</c:f>
              <c:numCache/>
            </c:numRef>
          </c:xVal>
          <c:yVal>
            <c:numRef>
              <c:f>'c Chart'!$B$11:$Z$11</c:f>
              <c:numCache/>
            </c:numRef>
          </c:yVal>
          <c:smooth val="0"/>
        </c:ser>
        <c:axId val="39100720"/>
        <c:axId val="16362161"/>
      </c:scatterChart>
      <c:valAx>
        <c:axId val="39100720"/>
        <c:scaling>
          <c:orientation val="minMax"/>
          <c:max val="25"/>
          <c:min val="1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6362161"/>
        <c:crosses val="autoZero"/>
        <c:crossBetween val="midCat"/>
        <c:dispUnits/>
      </c:valAx>
      <c:valAx>
        <c:axId val="1636216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91007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20</xdr:row>
      <xdr:rowOff>28575</xdr:rowOff>
    </xdr:from>
    <xdr:to>
      <xdr:col>17</xdr:col>
      <xdr:colOff>142875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66700" y="3133725"/>
        <a:ext cx="620077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31</xdr:row>
      <xdr:rowOff>133350</xdr:rowOff>
    </xdr:from>
    <xdr:to>
      <xdr:col>17</xdr:col>
      <xdr:colOff>152400</xdr:colOff>
      <xdr:row>41</xdr:row>
      <xdr:rowOff>152400</xdr:rowOff>
    </xdr:to>
    <xdr:graphicFrame>
      <xdr:nvGraphicFramePr>
        <xdr:cNvPr id="2" name="Chart 4"/>
        <xdr:cNvGraphicFramePr/>
      </xdr:nvGraphicFramePr>
      <xdr:xfrm>
        <a:off x="276225" y="4886325"/>
        <a:ext cx="6200775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285750</xdr:colOff>
      <xdr:row>42</xdr:row>
      <xdr:rowOff>104775</xdr:rowOff>
    </xdr:from>
    <xdr:to>
      <xdr:col>17</xdr:col>
      <xdr:colOff>171450</xdr:colOff>
      <xdr:row>52</xdr:row>
      <xdr:rowOff>133350</xdr:rowOff>
    </xdr:to>
    <xdr:graphicFrame>
      <xdr:nvGraphicFramePr>
        <xdr:cNvPr id="3" name="Chart 5"/>
        <xdr:cNvGraphicFramePr/>
      </xdr:nvGraphicFramePr>
      <xdr:xfrm>
        <a:off x="285750" y="6638925"/>
        <a:ext cx="62103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95250</xdr:rowOff>
    </xdr:from>
    <xdr:to>
      <xdr:col>16</xdr:col>
      <xdr:colOff>104775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76200" y="1504950"/>
        <a:ext cx="570547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123825</xdr:rowOff>
    </xdr:from>
    <xdr:to>
      <xdr:col>26</xdr:col>
      <xdr:colOff>104775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76200" y="1209675"/>
        <a:ext cx="709612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showGridLines="0" tabSelected="1" zoomScalePageLayoutView="0" workbookViewId="0" topLeftCell="A34">
      <selection activeCell="AB51" sqref="AB51"/>
    </sheetView>
  </sheetViews>
  <sheetFormatPr defaultColWidth="9.140625" defaultRowHeight="12.75"/>
  <cols>
    <col min="1" max="1" width="7.28125" style="0" customWidth="1"/>
    <col min="2" max="16" width="5.7109375" style="0" customWidth="1"/>
    <col min="17" max="17" width="1.8515625" style="0" customWidth="1"/>
    <col min="18" max="18" width="4.7109375" style="0" customWidth="1"/>
    <col min="19" max="19" width="6.421875" style="0" customWidth="1"/>
    <col min="20" max="20" width="6.8515625" style="0" hidden="1" customWidth="1"/>
    <col min="21" max="21" width="7.140625" style="0" hidden="1" customWidth="1"/>
    <col min="22" max="22" width="7.57421875" style="0" hidden="1" customWidth="1"/>
    <col min="23" max="25" width="0" style="0" hidden="1" customWidth="1"/>
  </cols>
  <sheetData>
    <row r="1" spans="1:20" ht="15.75">
      <c r="A1" s="21" t="s">
        <v>0</v>
      </c>
      <c r="F1" s="24"/>
      <c r="G1" s="22"/>
      <c r="H1" s="22"/>
      <c r="I1" s="23"/>
      <c r="T1" s="4" t="s">
        <v>1</v>
      </c>
    </row>
    <row r="2" ht="3" customHeight="1"/>
    <row r="3" spans="2:25" ht="15" thickBot="1"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>
        <v>12</v>
      </c>
      <c r="N3" s="19">
        <v>13</v>
      </c>
      <c r="O3" s="19">
        <v>14</v>
      </c>
      <c r="P3" s="19">
        <v>15</v>
      </c>
      <c r="T3" s="7" t="s">
        <v>2</v>
      </c>
      <c r="U3" s="7" t="s">
        <v>3</v>
      </c>
      <c r="V3" s="7" t="s">
        <v>4</v>
      </c>
      <c r="W3" s="7" t="s">
        <v>5</v>
      </c>
      <c r="X3" s="7" t="s">
        <v>6</v>
      </c>
      <c r="Y3" s="7" t="s">
        <v>7</v>
      </c>
    </row>
    <row r="4" spans="1:25" ht="12.75">
      <c r="A4">
        <v>1</v>
      </c>
      <c r="B4" s="2">
        <v>10.22</v>
      </c>
      <c r="C4" s="2">
        <v>10.46</v>
      </c>
      <c r="D4" s="2">
        <v>10.82</v>
      </c>
      <c r="E4" s="2">
        <v>9.88</v>
      </c>
      <c r="F4" s="2">
        <v>9.92</v>
      </c>
      <c r="G4" s="2">
        <v>10.15</v>
      </c>
      <c r="H4" s="2">
        <v>10.69</v>
      </c>
      <c r="I4" s="2">
        <v>10.12</v>
      </c>
      <c r="J4" s="2">
        <v>10.31</v>
      </c>
      <c r="K4" s="2">
        <v>10.07</v>
      </c>
      <c r="L4" s="2"/>
      <c r="M4" s="2"/>
      <c r="N4" s="2"/>
      <c r="O4" s="2"/>
      <c r="P4" s="2"/>
      <c r="T4" s="8">
        <v>2</v>
      </c>
      <c r="U4" s="11">
        <v>1.88</v>
      </c>
      <c r="V4" s="11">
        <v>0</v>
      </c>
      <c r="W4" s="11">
        <v>3.267</v>
      </c>
      <c r="X4" s="11">
        <v>0</v>
      </c>
      <c r="Y4" s="12">
        <v>3.267</v>
      </c>
    </row>
    <row r="5" spans="1:25" ht="12.75">
      <c r="A5">
        <v>2</v>
      </c>
      <c r="B5" s="2">
        <v>10.25</v>
      </c>
      <c r="C5" s="2">
        <v>10.06</v>
      </c>
      <c r="D5" s="2">
        <v>10.52</v>
      </c>
      <c r="E5" s="2">
        <v>10.31</v>
      </c>
      <c r="F5" s="2">
        <v>9.94</v>
      </c>
      <c r="G5" s="2">
        <v>10.85</v>
      </c>
      <c r="H5" s="2">
        <v>10.32</v>
      </c>
      <c r="I5" s="2">
        <v>10.8</v>
      </c>
      <c r="J5" s="2">
        <v>10.23</v>
      </c>
      <c r="K5" s="2">
        <v>10.15</v>
      </c>
      <c r="L5" s="2"/>
      <c r="M5" s="2"/>
      <c r="N5" s="2"/>
      <c r="O5" s="2"/>
      <c r="P5" s="2"/>
      <c r="T5" s="9">
        <v>3</v>
      </c>
      <c r="U5" s="13">
        <v>1.023</v>
      </c>
      <c r="V5" s="13">
        <v>0</v>
      </c>
      <c r="W5" s="13">
        <v>2.575</v>
      </c>
      <c r="X5" s="13">
        <v>0</v>
      </c>
      <c r="Y5" s="14">
        <v>2.568</v>
      </c>
    </row>
    <row r="6" spans="1:25" ht="12.75">
      <c r="A6">
        <v>3</v>
      </c>
      <c r="B6" s="2">
        <v>10.37</v>
      </c>
      <c r="C6" s="2">
        <v>10.59</v>
      </c>
      <c r="D6" s="2">
        <v>10.13</v>
      </c>
      <c r="E6" s="2">
        <v>10.33</v>
      </c>
      <c r="F6" s="2">
        <v>9.39</v>
      </c>
      <c r="G6" s="2">
        <v>10.14</v>
      </c>
      <c r="H6" s="2">
        <v>9.79</v>
      </c>
      <c r="I6" s="2">
        <v>10.26</v>
      </c>
      <c r="J6" s="2">
        <v>10.2</v>
      </c>
      <c r="K6" s="2">
        <v>10.31</v>
      </c>
      <c r="L6" s="2"/>
      <c r="M6" s="2"/>
      <c r="N6" s="2"/>
      <c r="O6" s="2"/>
      <c r="P6" s="2"/>
      <c r="T6" s="9">
        <v>4</v>
      </c>
      <c r="U6" s="13">
        <v>0.729</v>
      </c>
      <c r="V6" s="13">
        <v>0</v>
      </c>
      <c r="W6" s="13">
        <v>2.282</v>
      </c>
      <c r="X6" s="13">
        <v>0</v>
      </c>
      <c r="Y6" s="14">
        <v>2.266</v>
      </c>
    </row>
    <row r="7" spans="1:25" ht="12.75">
      <c r="A7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T7" s="9">
        <v>5</v>
      </c>
      <c r="U7" s="13">
        <v>0.577</v>
      </c>
      <c r="V7" s="13">
        <v>0</v>
      </c>
      <c r="W7" s="13">
        <v>2.115</v>
      </c>
      <c r="X7" s="13">
        <v>0</v>
      </c>
      <c r="Y7" s="14">
        <v>2.089</v>
      </c>
    </row>
    <row r="8" spans="1:25" ht="12.75">
      <c r="A8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T8" s="9">
        <v>6</v>
      </c>
      <c r="U8" s="13">
        <v>0.483</v>
      </c>
      <c r="V8" s="13">
        <v>0</v>
      </c>
      <c r="W8" s="13">
        <v>2.004</v>
      </c>
      <c r="X8" s="13">
        <v>0.03</v>
      </c>
      <c r="Y8" s="14">
        <v>1.97</v>
      </c>
    </row>
    <row r="9" spans="1:25" ht="12.75">
      <c r="A9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T9" s="9">
        <v>7</v>
      </c>
      <c r="U9" s="13">
        <v>0.419</v>
      </c>
      <c r="V9" s="13">
        <v>0.076</v>
      </c>
      <c r="W9" s="13">
        <v>1.924</v>
      </c>
      <c r="X9" s="13">
        <v>0.118</v>
      </c>
      <c r="Y9" s="14">
        <v>1.882</v>
      </c>
    </row>
    <row r="10" spans="1:25" ht="12.75">
      <c r="A10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T10" s="9">
        <v>8</v>
      </c>
      <c r="U10" s="13">
        <v>0.373</v>
      </c>
      <c r="V10" s="13">
        <v>0.136</v>
      </c>
      <c r="W10" s="13">
        <v>1.864</v>
      </c>
      <c r="X10" s="13">
        <v>0.185</v>
      </c>
      <c r="Y10" s="14">
        <v>1.815</v>
      </c>
    </row>
    <row r="11" spans="1:25" ht="12.75">
      <c r="A11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T11" s="9">
        <v>9</v>
      </c>
      <c r="U11" s="13">
        <v>0.337</v>
      </c>
      <c r="V11" s="13">
        <v>0.184</v>
      </c>
      <c r="W11" s="13">
        <v>1.816</v>
      </c>
      <c r="X11" s="13">
        <v>0.239</v>
      </c>
      <c r="Y11" s="14">
        <v>1.761</v>
      </c>
    </row>
    <row r="12" spans="1:25" ht="13.5" thickBot="1">
      <c r="A12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T12" s="10">
        <v>10</v>
      </c>
      <c r="U12" s="15">
        <v>0.308</v>
      </c>
      <c r="V12" s="15">
        <v>0.223</v>
      </c>
      <c r="W12" s="15">
        <v>1.777</v>
      </c>
      <c r="X12" s="15">
        <v>0.284</v>
      </c>
      <c r="Y12" s="16">
        <v>1.716</v>
      </c>
    </row>
    <row r="13" spans="1:16" ht="12.75">
      <c r="A13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6" t="s">
        <v>8</v>
      </c>
      <c r="B14" s="1">
        <f>IF(B4&lt;&gt;"",AVERAGE(B4:B13),"")</f>
        <v>10.28</v>
      </c>
      <c r="C14" s="1">
        <f aca="true" t="shared" si="0" ref="C14:P14">IF(C4&lt;&gt;"",AVERAGE(C4:C13),"")</f>
        <v>10.370000000000001</v>
      </c>
      <c r="D14" s="1">
        <f t="shared" si="0"/>
        <v>10.49</v>
      </c>
      <c r="E14" s="1">
        <f t="shared" si="0"/>
        <v>10.173333333333334</v>
      </c>
      <c r="F14" s="1">
        <f t="shared" si="0"/>
        <v>9.75</v>
      </c>
      <c r="G14" s="1">
        <f t="shared" si="0"/>
        <v>10.38</v>
      </c>
      <c r="H14" s="1">
        <f t="shared" si="0"/>
        <v>10.266666666666666</v>
      </c>
      <c r="I14" s="1">
        <f t="shared" si="0"/>
        <v>10.393333333333333</v>
      </c>
      <c r="J14" s="1">
        <f t="shared" si="0"/>
        <v>10.246666666666666</v>
      </c>
      <c r="K14" s="1">
        <f t="shared" si="0"/>
        <v>10.176666666666668</v>
      </c>
      <c r="L14" s="1">
        <f t="shared" si="0"/>
      </c>
      <c r="M14" s="1">
        <f t="shared" si="0"/>
      </c>
      <c r="N14" s="1">
        <f t="shared" si="0"/>
      </c>
      <c r="O14" s="1">
        <f t="shared" si="0"/>
      </c>
      <c r="P14" s="1">
        <f t="shared" si="0"/>
      </c>
    </row>
    <row r="15" spans="1:16" ht="12.75">
      <c r="A15" s="6" t="s">
        <v>9</v>
      </c>
      <c r="B15" s="1">
        <f>IF(B4&lt;&gt;"",MAX(B4:B13)-MIN(B4:B13),"")</f>
        <v>0.14999999999999858</v>
      </c>
      <c r="C15" s="1">
        <f aca="true" t="shared" si="1" ref="C15:P15">IF(C4&lt;&gt;"",MAX(C4:C13)-MIN(C4:C13),"")</f>
        <v>0.5299999999999994</v>
      </c>
      <c r="D15" s="1">
        <f t="shared" si="1"/>
        <v>0.6899999999999995</v>
      </c>
      <c r="E15" s="1">
        <f t="shared" si="1"/>
        <v>0.4499999999999993</v>
      </c>
      <c r="F15" s="1">
        <f t="shared" si="1"/>
        <v>0.5499999999999989</v>
      </c>
      <c r="G15" s="1">
        <f t="shared" si="1"/>
        <v>0.7099999999999991</v>
      </c>
      <c r="H15" s="1">
        <f t="shared" si="1"/>
        <v>0.9000000000000004</v>
      </c>
      <c r="I15" s="1">
        <f t="shared" si="1"/>
        <v>0.6800000000000015</v>
      </c>
      <c r="J15" s="1">
        <f t="shared" si="1"/>
        <v>0.11000000000000121</v>
      </c>
      <c r="K15" s="1">
        <f t="shared" si="1"/>
        <v>0.2400000000000002</v>
      </c>
      <c r="L15" s="1">
        <f t="shared" si="1"/>
      </c>
      <c r="M15" s="1">
        <f t="shared" si="1"/>
      </c>
      <c r="N15" s="1">
        <f t="shared" si="1"/>
      </c>
      <c r="O15" s="1">
        <f t="shared" si="1"/>
      </c>
      <c r="P15" s="1">
        <f t="shared" si="1"/>
      </c>
    </row>
    <row r="16" spans="1:16" ht="12.75">
      <c r="A16" s="6" t="s">
        <v>10</v>
      </c>
      <c r="B16" s="1">
        <f>IF(B4&lt;&gt;"",STDEV(B4:B13),"")</f>
        <v>0.07937253933193704</v>
      </c>
      <c r="C16" s="1">
        <f aca="true" t="shared" si="2" ref="C16:P16">IF(C4&lt;&gt;"",STDEV(C4:C13),"")</f>
        <v>0.2762245463386173</v>
      </c>
      <c r="D16" s="1">
        <f t="shared" si="2"/>
        <v>0.34597687784011605</v>
      </c>
      <c r="E16" s="1">
        <f t="shared" si="2"/>
        <v>0.25423086620888286</v>
      </c>
      <c r="F16" s="1">
        <f t="shared" si="2"/>
        <v>0.3119294792096283</v>
      </c>
      <c r="G16" s="1">
        <f t="shared" si="2"/>
        <v>0.40706264874097114</v>
      </c>
      <c r="H16" s="1">
        <f t="shared" si="2"/>
        <v>0.4523641600893396</v>
      </c>
      <c r="I16" s="1">
        <f t="shared" si="2"/>
        <v>0.3590728802531901</v>
      </c>
      <c r="J16" s="1">
        <f t="shared" si="2"/>
        <v>0.056862407030773776</v>
      </c>
      <c r="K16" s="1">
        <f t="shared" si="2"/>
        <v>0.12220201853220715</v>
      </c>
      <c r="L16" s="1">
        <f t="shared" si="2"/>
      </c>
      <c r="M16" s="1">
        <f t="shared" si="2"/>
      </c>
      <c r="N16" s="1">
        <f t="shared" si="2"/>
      </c>
      <c r="O16" s="1">
        <f t="shared" si="2"/>
      </c>
      <c r="P16" s="1">
        <f t="shared" si="2"/>
      </c>
    </row>
    <row r="17" ht="6" customHeight="1"/>
    <row r="18" spans="2:12" ht="12.75">
      <c r="B18" s="17" t="s">
        <v>2</v>
      </c>
      <c r="C18" s="18">
        <f>COUNT(B4:B13)</f>
        <v>3</v>
      </c>
      <c r="E18" s="6" t="s">
        <v>11</v>
      </c>
      <c r="F18" s="25">
        <f>AVERAGE(B14:P14)</f>
        <v>10.252666666666666</v>
      </c>
      <c r="H18" s="6" t="s">
        <v>12</v>
      </c>
      <c r="I18" s="25">
        <f>AVERAGE(B15:P15)</f>
        <v>0.5009999999999998</v>
      </c>
      <c r="K18" s="5" t="s">
        <v>13</v>
      </c>
      <c r="L18" s="25">
        <f>AVERAGE(B16:P16)</f>
        <v>0.2665298423575663</v>
      </c>
    </row>
    <row r="19" spans="5:12" ht="12.75">
      <c r="E19" s="3" t="s">
        <v>14</v>
      </c>
      <c r="F19" s="25">
        <f>F18+VLOOKUP(C18,Table,2,0)*I18</f>
        <v>10.765189666666666</v>
      </c>
      <c r="H19" s="3" t="s">
        <v>14</v>
      </c>
      <c r="I19" s="25">
        <f>I18*VLOOKUP(C18,Table,4,0)</f>
        <v>1.2900749999999994</v>
      </c>
      <c r="K19" s="3" t="s">
        <v>14</v>
      </c>
      <c r="L19" s="25">
        <f>L18*VLOOKUP(C18,Table,6,0)</f>
        <v>0.6844486351742304</v>
      </c>
    </row>
    <row r="20" spans="5:12" ht="12.75">
      <c r="E20" s="3" t="s">
        <v>15</v>
      </c>
      <c r="F20" s="25">
        <f>F18-VLOOKUP(C18,Table,2,0)*I18</f>
        <v>9.740143666666667</v>
      </c>
      <c r="H20" s="3" t="s">
        <v>15</v>
      </c>
      <c r="I20" s="25">
        <f>I18*VLOOKUP(C18,Table,3,0)</f>
        <v>0</v>
      </c>
      <c r="K20" s="3" t="s">
        <v>15</v>
      </c>
      <c r="L20" s="25">
        <f>L18*VLOOKUP(C18,Table,5,0)</f>
        <v>0</v>
      </c>
    </row>
    <row r="21" ht="2.25" customHeight="1"/>
    <row r="24" spans="2:16" ht="12.75">
      <c r="B24">
        <f>IF(B14&lt;&gt;"",B14,#N/A)</f>
        <v>10.28</v>
      </c>
      <c r="C24">
        <f aca="true" t="shared" si="3" ref="C24:P24">IF(C14&lt;&gt;"",C14,#N/A)</f>
        <v>10.370000000000001</v>
      </c>
      <c r="D24">
        <f t="shared" si="3"/>
        <v>10.49</v>
      </c>
      <c r="E24">
        <f t="shared" si="3"/>
        <v>10.173333333333334</v>
      </c>
      <c r="F24">
        <f t="shared" si="3"/>
        <v>9.75</v>
      </c>
      <c r="G24">
        <f t="shared" si="3"/>
        <v>10.38</v>
      </c>
      <c r="H24">
        <f t="shared" si="3"/>
        <v>10.266666666666666</v>
      </c>
      <c r="I24">
        <f t="shared" si="3"/>
        <v>10.393333333333333</v>
      </c>
      <c r="J24">
        <f t="shared" si="3"/>
        <v>10.246666666666666</v>
      </c>
      <c r="K24">
        <f t="shared" si="3"/>
        <v>10.176666666666668</v>
      </c>
      <c r="L24" t="e">
        <f t="shared" si="3"/>
        <v>#N/A</v>
      </c>
      <c r="M24" t="e">
        <f t="shared" si="3"/>
        <v>#N/A</v>
      </c>
      <c r="N24" t="e">
        <f t="shared" si="3"/>
        <v>#N/A</v>
      </c>
      <c r="O24" t="e">
        <f t="shared" si="3"/>
        <v>#N/A</v>
      </c>
      <c r="P24" t="e">
        <f t="shared" si="3"/>
        <v>#N/A</v>
      </c>
    </row>
    <row r="25" spans="2:16" ht="12.75">
      <c r="B25">
        <f>F18</f>
        <v>10.252666666666666</v>
      </c>
      <c r="C25" t="e">
        <v>#N/A</v>
      </c>
      <c r="D25" t="e">
        <v>#N/A</v>
      </c>
      <c r="E25" t="e">
        <v>#N/A</v>
      </c>
      <c r="F25" t="e">
        <v>#N/A</v>
      </c>
      <c r="G25" t="e">
        <v>#N/A</v>
      </c>
      <c r="H25" t="e">
        <v>#N/A</v>
      </c>
      <c r="I25" t="e">
        <v>#N/A</v>
      </c>
      <c r="J25" t="e">
        <v>#N/A</v>
      </c>
      <c r="K25" t="e">
        <v>#N/A</v>
      </c>
      <c r="L25" t="e">
        <v>#N/A</v>
      </c>
      <c r="M25" t="e">
        <v>#N/A</v>
      </c>
      <c r="N25" t="e">
        <v>#N/A</v>
      </c>
      <c r="O25" t="e">
        <v>#N/A</v>
      </c>
      <c r="P25">
        <f>F18</f>
        <v>10.252666666666666</v>
      </c>
    </row>
    <row r="26" spans="2:16" ht="12.75">
      <c r="B26">
        <f>F19</f>
        <v>10.765189666666666</v>
      </c>
      <c r="C26" t="e">
        <v>#N/A</v>
      </c>
      <c r="D26" t="e">
        <v>#N/A</v>
      </c>
      <c r="E26" t="e">
        <v>#N/A</v>
      </c>
      <c r="F26" t="e">
        <v>#N/A</v>
      </c>
      <c r="G26" t="e">
        <v>#N/A</v>
      </c>
      <c r="H26" t="e">
        <v>#N/A</v>
      </c>
      <c r="I26" t="e">
        <v>#N/A</v>
      </c>
      <c r="J26" t="e">
        <v>#N/A</v>
      </c>
      <c r="K26" t="e">
        <v>#N/A</v>
      </c>
      <c r="L26" t="e">
        <v>#N/A</v>
      </c>
      <c r="M26" t="e">
        <v>#N/A</v>
      </c>
      <c r="N26" t="e">
        <v>#N/A</v>
      </c>
      <c r="O26" t="e">
        <v>#N/A</v>
      </c>
      <c r="P26">
        <f>F19</f>
        <v>10.765189666666666</v>
      </c>
    </row>
    <row r="27" spans="2:16" ht="12.75">
      <c r="B27">
        <f>F20</f>
        <v>9.740143666666667</v>
      </c>
      <c r="C27" t="e">
        <v>#N/A</v>
      </c>
      <c r="D27" t="e">
        <v>#N/A</v>
      </c>
      <c r="E27" t="e">
        <v>#N/A</v>
      </c>
      <c r="F27" t="e">
        <v>#N/A</v>
      </c>
      <c r="G27" t="e">
        <v>#N/A</v>
      </c>
      <c r="H27" t="e">
        <v>#N/A</v>
      </c>
      <c r="I27" t="e">
        <v>#N/A</v>
      </c>
      <c r="J27" t="e">
        <v>#N/A</v>
      </c>
      <c r="K27" t="e">
        <v>#N/A</v>
      </c>
      <c r="L27" t="e">
        <v>#N/A</v>
      </c>
      <c r="M27" t="e">
        <v>#N/A</v>
      </c>
      <c r="N27" t="e">
        <v>#N/A</v>
      </c>
      <c r="O27" t="e">
        <v>#N/A</v>
      </c>
      <c r="P27">
        <f>F20</f>
        <v>9.740143666666667</v>
      </c>
    </row>
    <row r="35" spans="2:16" ht="12.75">
      <c r="B35">
        <f>IF(B15&lt;&gt;"",B15,#N/A)</f>
        <v>0.14999999999999858</v>
      </c>
      <c r="C35">
        <f aca="true" t="shared" si="4" ref="C35:P35">IF(C15&lt;&gt;"",C15,#N/A)</f>
        <v>0.5299999999999994</v>
      </c>
      <c r="D35">
        <f t="shared" si="4"/>
        <v>0.6899999999999995</v>
      </c>
      <c r="E35">
        <f t="shared" si="4"/>
        <v>0.4499999999999993</v>
      </c>
      <c r="F35">
        <f t="shared" si="4"/>
        <v>0.5499999999999989</v>
      </c>
      <c r="G35">
        <f t="shared" si="4"/>
        <v>0.7099999999999991</v>
      </c>
      <c r="H35">
        <f t="shared" si="4"/>
        <v>0.9000000000000004</v>
      </c>
      <c r="I35">
        <f t="shared" si="4"/>
        <v>0.6800000000000015</v>
      </c>
      <c r="J35">
        <f t="shared" si="4"/>
        <v>0.11000000000000121</v>
      </c>
      <c r="K35">
        <f t="shared" si="4"/>
        <v>0.2400000000000002</v>
      </c>
      <c r="L35" t="e">
        <f t="shared" si="4"/>
        <v>#N/A</v>
      </c>
      <c r="M35" t="e">
        <f t="shared" si="4"/>
        <v>#N/A</v>
      </c>
      <c r="N35" t="e">
        <f t="shared" si="4"/>
        <v>#N/A</v>
      </c>
      <c r="O35" t="e">
        <f t="shared" si="4"/>
        <v>#N/A</v>
      </c>
      <c r="P35" t="e">
        <f t="shared" si="4"/>
        <v>#N/A</v>
      </c>
    </row>
    <row r="36" spans="2:16" ht="12.75">
      <c r="B36">
        <f>I18</f>
        <v>0.5009999999999998</v>
      </c>
      <c r="C36" t="e">
        <v>#N/A</v>
      </c>
      <c r="D36" t="e">
        <v>#N/A</v>
      </c>
      <c r="E36" t="e">
        <v>#N/A</v>
      </c>
      <c r="F36" t="e">
        <v>#N/A</v>
      </c>
      <c r="G36" t="e">
        <v>#N/A</v>
      </c>
      <c r="H36" t="e">
        <v>#N/A</v>
      </c>
      <c r="I36" t="e">
        <v>#N/A</v>
      </c>
      <c r="J36" t="e">
        <v>#N/A</v>
      </c>
      <c r="K36" t="e">
        <v>#N/A</v>
      </c>
      <c r="L36" t="e">
        <v>#N/A</v>
      </c>
      <c r="M36" t="e">
        <v>#N/A</v>
      </c>
      <c r="N36" t="e">
        <v>#N/A</v>
      </c>
      <c r="O36" t="e">
        <v>#N/A</v>
      </c>
      <c r="P36">
        <f>I18</f>
        <v>0.5009999999999998</v>
      </c>
    </row>
    <row r="37" spans="2:16" ht="12.75">
      <c r="B37">
        <f>I19</f>
        <v>1.2900749999999994</v>
      </c>
      <c r="C37" t="e">
        <v>#N/A</v>
      </c>
      <c r="D37" t="e">
        <v>#N/A</v>
      </c>
      <c r="E37" t="e">
        <v>#N/A</v>
      </c>
      <c r="F37" t="e">
        <v>#N/A</v>
      </c>
      <c r="G37" t="e">
        <v>#N/A</v>
      </c>
      <c r="H37" t="e">
        <v>#N/A</v>
      </c>
      <c r="I37" t="e">
        <v>#N/A</v>
      </c>
      <c r="J37" t="e">
        <v>#N/A</v>
      </c>
      <c r="K37" t="e">
        <v>#N/A</v>
      </c>
      <c r="L37" t="e">
        <v>#N/A</v>
      </c>
      <c r="M37" t="e">
        <v>#N/A</v>
      </c>
      <c r="N37" t="e">
        <v>#N/A</v>
      </c>
      <c r="O37" t="e">
        <v>#N/A</v>
      </c>
      <c r="P37">
        <f>I19</f>
        <v>1.2900749999999994</v>
      </c>
    </row>
    <row r="38" spans="2:16" ht="12.75">
      <c r="B38">
        <f>I20</f>
        <v>0</v>
      </c>
      <c r="C38" t="e">
        <v>#N/A</v>
      </c>
      <c r="D38" t="e">
        <v>#N/A</v>
      </c>
      <c r="E38" t="e">
        <v>#N/A</v>
      </c>
      <c r="F38" t="e">
        <v>#N/A</v>
      </c>
      <c r="G38" t="e">
        <v>#N/A</v>
      </c>
      <c r="H38" t="e">
        <v>#N/A</v>
      </c>
      <c r="I38" t="e">
        <v>#N/A</v>
      </c>
      <c r="J38" t="e">
        <v>#N/A</v>
      </c>
      <c r="K38" t="e">
        <v>#N/A</v>
      </c>
      <c r="L38" t="e">
        <v>#N/A</v>
      </c>
      <c r="M38" t="e">
        <v>#N/A</v>
      </c>
      <c r="N38" t="e">
        <v>#N/A</v>
      </c>
      <c r="O38" t="e">
        <v>#N/A</v>
      </c>
      <c r="P38">
        <f>I20</f>
        <v>0</v>
      </c>
    </row>
    <row r="45" spans="2:16" ht="12.75">
      <c r="B45">
        <f>IF(B16&lt;&gt;"",B16,#N/A)</f>
        <v>0.07937253933193704</v>
      </c>
      <c r="C45">
        <f aca="true" t="shared" si="5" ref="C45:P45">IF(C16&lt;&gt;"",C16,#N/A)</f>
        <v>0.2762245463386173</v>
      </c>
      <c r="D45">
        <f t="shared" si="5"/>
        <v>0.34597687784011605</v>
      </c>
      <c r="E45">
        <f t="shared" si="5"/>
        <v>0.25423086620888286</v>
      </c>
      <c r="F45">
        <f t="shared" si="5"/>
        <v>0.3119294792096283</v>
      </c>
      <c r="G45">
        <f t="shared" si="5"/>
        <v>0.40706264874097114</v>
      </c>
      <c r="H45">
        <f t="shared" si="5"/>
        <v>0.4523641600893396</v>
      </c>
      <c r="I45">
        <f t="shared" si="5"/>
        <v>0.3590728802531901</v>
      </c>
      <c r="J45">
        <f t="shared" si="5"/>
        <v>0.056862407030773776</v>
      </c>
      <c r="K45">
        <f t="shared" si="5"/>
        <v>0.12220201853220715</v>
      </c>
      <c r="L45" t="e">
        <f t="shared" si="5"/>
        <v>#N/A</v>
      </c>
      <c r="M45" t="e">
        <f t="shared" si="5"/>
        <v>#N/A</v>
      </c>
      <c r="N45" t="e">
        <f t="shared" si="5"/>
        <v>#N/A</v>
      </c>
      <c r="O45" t="e">
        <f t="shared" si="5"/>
        <v>#N/A</v>
      </c>
      <c r="P45" t="e">
        <f t="shared" si="5"/>
        <v>#N/A</v>
      </c>
    </row>
    <row r="46" spans="2:16" ht="12.75">
      <c r="B46">
        <f>L18</f>
        <v>0.2665298423575663</v>
      </c>
      <c r="C46" t="e">
        <v>#N/A</v>
      </c>
      <c r="D46" t="e">
        <v>#N/A</v>
      </c>
      <c r="E46" t="e">
        <v>#N/A</v>
      </c>
      <c r="F46" t="e">
        <v>#N/A</v>
      </c>
      <c r="G46" t="e">
        <v>#N/A</v>
      </c>
      <c r="H46" t="e">
        <v>#N/A</v>
      </c>
      <c r="I46" t="e">
        <v>#N/A</v>
      </c>
      <c r="J46" t="e">
        <v>#N/A</v>
      </c>
      <c r="K46" t="e">
        <v>#N/A</v>
      </c>
      <c r="L46" t="e">
        <v>#N/A</v>
      </c>
      <c r="M46" t="e">
        <v>#N/A</v>
      </c>
      <c r="N46" t="e">
        <v>#N/A</v>
      </c>
      <c r="O46" t="e">
        <v>#N/A</v>
      </c>
      <c r="P46">
        <f>L18</f>
        <v>0.2665298423575663</v>
      </c>
    </row>
    <row r="47" spans="2:16" ht="12.75">
      <c r="B47">
        <f>L19</f>
        <v>0.6844486351742304</v>
      </c>
      <c r="C47" t="e">
        <v>#N/A</v>
      </c>
      <c r="D47" t="e">
        <v>#N/A</v>
      </c>
      <c r="E47" t="e">
        <v>#N/A</v>
      </c>
      <c r="F47" t="e">
        <v>#N/A</v>
      </c>
      <c r="G47" t="e">
        <v>#N/A</v>
      </c>
      <c r="H47" t="e">
        <v>#N/A</v>
      </c>
      <c r="I47" t="e">
        <v>#N/A</v>
      </c>
      <c r="J47" t="e">
        <v>#N/A</v>
      </c>
      <c r="K47" t="e">
        <v>#N/A</v>
      </c>
      <c r="L47" t="e">
        <v>#N/A</v>
      </c>
      <c r="M47" t="e">
        <v>#N/A</v>
      </c>
      <c r="N47" t="e">
        <v>#N/A</v>
      </c>
      <c r="O47" t="e">
        <v>#N/A</v>
      </c>
      <c r="P47">
        <f>L19</f>
        <v>0.6844486351742304</v>
      </c>
    </row>
    <row r="48" spans="2:16" ht="12.75">
      <c r="B48">
        <f>L20</f>
        <v>0</v>
      </c>
      <c r="C48" t="e">
        <v>#N/A</v>
      </c>
      <c r="D48" t="e">
        <v>#N/A</v>
      </c>
      <c r="E48" t="e">
        <v>#N/A</v>
      </c>
      <c r="F48" t="e">
        <v>#N/A</v>
      </c>
      <c r="G48" t="e">
        <v>#N/A</v>
      </c>
      <c r="H48" t="e">
        <v>#N/A</v>
      </c>
      <c r="I48" t="e">
        <v>#N/A</v>
      </c>
      <c r="J48" t="e">
        <v>#N/A</v>
      </c>
      <c r="K48" t="e">
        <v>#N/A</v>
      </c>
      <c r="L48" t="e">
        <v>#N/A</v>
      </c>
      <c r="M48" t="e">
        <v>#N/A</v>
      </c>
      <c r="N48" t="e">
        <v>#N/A</v>
      </c>
      <c r="O48" t="e">
        <v>#N/A</v>
      </c>
      <c r="P48">
        <f>L20</f>
        <v>0</v>
      </c>
    </row>
  </sheetData>
  <sheetProtection sheet="1"/>
  <printOptions headings="1"/>
  <pageMargins left="0.75" right="0.75" top="1" bottom="1" header="0.5" footer="0.5"/>
  <pageSetup fitToHeight="1" fitToWidth="1" horizontalDpi="100" verticalDpi="1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showGridLines="0" zoomScalePageLayoutView="0" workbookViewId="0" topLeftCell="A1">
      <selection activeCell="V15" sqref="V15"/>
    </sheetView>
  </sheetViews>
  <sheetFormatPr defaultColWidth="9.140625" defaultRowHeight="12.75"/>
  <cols>
    <col min="1" max="1" width="3.7109375" style="0" customWidth="1"/>
    <col min="2" max="16" width="5.421875" style="0" customWidth="1"/>
    <col min="17" max="17" width="2.140625" style="0" customWidth="1"/>
  </cols>
  <sheetData>
    <row r="1" spans="1:7" ht="15.75">
      <c r="A1" s="27" t="s">
        <v>20</v>
      </c>
      <c r="D1" s="24" t="s">
        <v>21</v>
      </c>
      <c r="E1" s="22"/>
      <c r="F1" s="22"/>
      <c r="G1" s="23"/>
    </row>
    <row r="2" spans="8:9" ht="12.75">
      <c r="H2" s="6" t="s">
        <v>2</v>
      </c>
      <c r="I2" s="2">
        <v>40</v>
      </c>
    </row>
    <row r="3" spans="2:16" ht="12.75"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>
        <v>12</v>
      </c>
      <c r="N3" s="19">
        <v>13</v>
      </c>
      <c r="O3" s="19">
        <v>14</v>
      </c>
      <c r="P3" s="19">
        <v>15</v>
      </c>
    </row>
    <row r="4" spans="1:16" ht="12.75">
      <c r="A4" s="6" t="s">
        <v>16</v>
      </c>
      <c r="B4" s="20">
        <v>4</v>
      </c>
      <c r="C4" s="20">
        <v>2</v>
      </c>
      <c r="D4" s="20">
        <v>0</v>
      </c>
      <c r="E4" s="20">
        <v>5</v>
      </c>
      <c r="F4" s="20">
        <v>2</v>
      </c>
      <c r="G4" s="20">
        <v>3</v>
      </c>
      <c r="H4" s="20">
        <v>14</v>
      </c>
      <c r="I4" s="20">
        <v>2</v>
      </c>
      <c r="J4" s="20">
        <v>3</v>
      </c>
      <c r="K4" s="20">
        <v>4</v>
      </c>
      <c r="L4" s="20">
        <v>12</v>
      </c>
      <c r="M4" s="20">
        <v>3</v>
      </c>
      <c r="N4" s="20"/>
      <c r="O4" s="20"/>
      <c r="P4" s="20"/>
    </row>
    <row r="5" spans="1:16" ht="12.75">
      <c r="A5" s="6" t="s">
        <v>17</v>
      </c>
      <c r="B5" s="18">
        <f>IF(B4&lt;&gt;"",B4/$I$2,"")</f>
        <v>0.1</v>
      </c>
      <c r="C5" s="18">
        <f aca="true" t="shared" si="0" ref="C5:P5">IF(C4&lt;&gt;"",C4/$I$2,"")</f>
        <v>0.05</v>
      </c>
      <c r="D5" s="18">
        <f t="shared" si="0"/>
        <v>0</v>
      </c>
      <c r="E5" s="18">
        <f t="shared" si="0"/>
        <v>0.125</v>
      </c>
      <c r="F5" s="18">
        <f t="shared" si="0"/>
        <v>0.05</v>
      </c>
      <c r="G5" s="18">
        <f t="shared" si="0"/>
        <v>0.075</v>
      </c>
      <c r="H5" s="18">
        <f t="shared" si="0"/>
        <v>0.35</v>
      </c>
      <c r="I5" s="18">
        <f t="shared" si="0"/>
        <v>0.05</v>
      </c>
      <c r="J5" s="18">
        <f t="shared" si="0"/>
        <v>0.075</v>
      </c>
      <c r="K5" s="18">
        <f t="shared" si="0"/>
        <v>0.1</v>
      </c>
      <c r="L5" s="18">
        <f t="shared" si="0"/>
        <v>0.3</v>
      </c>
      <c r="M5" s="18">
        <f t="shared" si="0"/>
        <v>0.075</v>
      </c>
      <c r="N5" s="18">
        <f t="shared" si="0"/>
      </c>
      <c r="O5" s="18">
        <f t="shared" si="0"/>
      </c>
      <c r="P5" s="18">
        <f t="shared" si="0"/>
      </c>
    </row>
    <row r="6" ht="6" customHeight="1"/>
    <row r="7" spans="8:9" ht="12.75">
      <c r="H7" s="5" t="s">
        <v>18</v>
      </c>
      <c r="I7" s="25">
        <f>AVERAGE(B5:P5)</f>
        <v>0.11249999999999999</v>
      </c>
    </row>
    <row r="8" spans="8:9" ht="12.75">
      <c r="H8" s="3" t="s">
        <v>14</v>
      </c>
      <c r="I8" s="25">
        <f>I7+3*SQRT(I7*(1-I7)/I2)</f>
        <v>0.26238276668783506</v>
      </c>
    </row>
    <row r="9" spans="8:9" ht="12.75">
      <c r="H9" s="3" t="s">
        <v>15</v>
      </c>
      <c r="I9" s="25">
        <f>MAX(0,I7-3*SQRT(I7*(1-I7)/I2))</f>
        <v>0</v>
      </c>
    </row>
    <row r="11" spans="2:16" ht="12.75">
      <c r="B11">
        <f>IF(B5&lt;&gt;"",B5,#N/A)</f>
        <v>0.1</v>
      </c>
      <c r="C11">
        <f aca="true" t="shared" si="1" ref="C11:P11">IF(C5&lt;&gt;"",C5,#N/A)</f>
        <v>0.05</v>
      </c>
      <c r="D11">
        <f t="shared" si="1"/>
        <v>0</v>
      </c>
      <c r="E11">
        <f t="shared" si="1"/>
        <v>0.125</v>
      </c>
      <c r="F11">
        <f t="shared" si="1"/>
        <v>0.05</v>
      </c>
      <c r="G11">
        <f t="shared" si="1"/>
        <v>0.075</v>
      </c>
      <c r="H11">
        <f t="shared" si="1"/>
        <v>0.35</v>
      </c>
      <c r="I11">
        <f t="shared" si="1"/>
        <v>0.05</v>
      </c>
      <c r="J11">
        <f t="shared" si="1"/>
        <v>0.075</v>
      </c>
      <c r="K11">
        <f t="shared" si="1"/>
        <v>0.1</v>
      </c>
      <c r="L11">
        <f t="shared" si="1"/>
        <v>0.3</v>
      </c>
      <c r="M11">
        <f t="shared" si="1"/>
        <v>0.075</v>
      </c>
      <c r="N11" t="e">
        <f t="shared" si="1"/>
        <v>#N/A</v>
      </c>
      <c r="O11" t="e">
        <f t="shared" si="1"/>
        <v>#N/A</v>
      </c>
      <c r="P11" t="e">
        <f t="shared" si="1"/>
        <v>#N/A</v>
      </c>
    </row>
    <row r="12" spans="2:16" ht="12.75">
      <c r="B12">
        <f>I7</f>
        <v>0.11249999999999999</v>
      </c>
      <c r="C12" t="e">
        <v>#N/A</v>
      </c>
      <c r="D12" t="e">
        <v>#N/A</v>
      </c>
      <c r="E12" t="e">
        <v>#N/A</v>
      </c>
      <c r="F12" t="e">
        <v>#N/A</v>
      </c>
      <c r="G12" t="e">
        <v>#N/A</v>
      </c>
      <c r="H12" t="e">
        <v>#N/A</v>
      </c>
      <c r="I12" t="e">
        <v>#N/A</v>
      </c>
      <c r="J12" t="e">
        <v>#N/A</v>
      </c>
      <c r="K12" t="e">
        <v>#N/A</v>
      </c>
      <c r="L12" t="e">
        <v>#N/A</v>
      </c>
      <c r="M12" t="e">
        <v>#N/A</v>
      </c>
      <c r="N12" t="e">
        <v>#N/A</v>
      </c>
      <c r="O12" t="e">
        <v>#N/A</v>
      </c>
      <c r="P12">
        <f>I7</f>
        <v>0.11249999999999999</v>
      </c>
    </row>
    <row r="13" spans="2:16" ht="12.75">
      <c r="B13">
        <f>I8</f>
        <v>0.26238276668783506</v>
      </c>
      <c r="C13" t="e">
        <v>#N/A</v>
      </c>
      <c r="D13" t="e">
        <v>#N/A</v>
      </c>
      <c r="E13" t="e">
        <v>#N/A</v>
      </c>
      <c r="F13" t="e">
        <v>#N/A</v>
      </c>
      <c r="G13" t="e">
        <v>#N/A</v>
      </c>
      <c r="H13" t="e">
        <v>#N/A</v>
      </c>
      <c r="I13" t="e">
        <v>#N/A</v>
      </c>
      <c r="J13" t="e">
        <v>#N/A</v>
      </c>
      <c r="K13" t="e">
        <v>#N/A</v>
      </c>
      <c r="L13" t="e">
        <v>#N/A</v>
      </c>
      <c r="M13" t="e">
        <v>#N/A</v>
      </c>
      <c r="N13" t="e">
        <v>#N/A</v>
      </c>
      <c r="O13" t="e">
        <v>#N/A</v>
      </c>
      <c r="P13">
        <f>I8</f>
        <v>0.26238276668783506</v>
      </c>
    </row>
    <row r="14" spans="2:16" ht="12.75">
      <c r="B14">
        <f>I9</f>
        <v>0</v>
      </c>
      <c r="C14" t="e">
        <v>#N/A</v>
      </c>
      <c r="D14" t="e">
        <v>#N/A</v>
      </c>
      <c r="E14" t="e">
        <v>#N/A</v>
      </c>
      <c r="F14" t="e">
        <v>#N/A</v>
      </c>
      <c r="G14" t="e">
        <v>#N/A</v>
      </c>
      <c r="H14" t="e">
        <v>#N/A</v>
      </c>
      <c r="I14" t="e">
        <v>#N/A</v>
      </c>
      <c r="J14" t="e">
        <v>#N/A</v>
      </c>
      <c r="K14" t="e">
        <v>#N/A</v>
      </c>
      <c r="L14" t="e">
        <v>#N/A</v>
      </c>
      <c r="M14" t="e">
        <v>#N/A</v>
      </c>
      <c r="N14" t="e">
        <v>#N/A</v>
      </c>
      <c r="O14" t="e">
        <v>#N/A</v>
      </c>
      <c r="P14">
        <f>I9</f>
        <v>0</v>
      </c>
    </row>
  </sheetData>
  <sheetProtection sheet="1" objects="1" scenarios="1"/>
  <printOptions headings="1"/>
  <pageMargins left="0.75" right="0.75" top="1" bottom="1" header="0.5" footer="0.5"/>
  <pageSetup fitToHeight="1" fitToWidth="1" horizontalDpi="100" verticalDpi="100" orientation="portrait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showGridLines="0" zoomScalePageLayoutView="0" workbookViewId="0" topLeftCell="A1">
      <selection activeCell="AC22" sqref="AC22"/>
    </sheetView>
  </sheetViews>
  <sheetFormatPr defaultColWidth="9.140625" defaultRowHeight="12.75"/>
  <cols>
    <col min="1" max="1" width="2.421875" style="0" customWidth="1"/>
    <col min="2" max="26" width="4.140625" style="0" customWidth="1"/>
    <col min="27" max="27" width="3.28125" style="0" customWidth="1"/>
  </cols>
  <sheetData>
    <row r="1" spans="1:11" ht="15.75">
      <c r="A1" s="27" t="s">
        <v>23</v>
      </c>
      <c r="F1" s="24" t="s">
        <v>22</v>
      </c>
      <c r="G1" s="22"/>
      <c r="H1" s="22"/>
      <c r="I1" s="22"/>
      <c r="J1" s="22"/>
      <c r="K1" s="23"/>
    </row>
    <row r="2" spans="2:26" ht="12.75">
      <c r="B2" s="19">
        <v>1</v>
      </c>
      <c r="C2" s="19">
        <v>2</v>
      </c>
      <c r="D2" s="19">
        <v>3</v>
      </c>
      <c r="E2" s="19">
        <v>4</v>
      </c>
      <c r="F2" s="19">
        <v>5</v>
      </c>
      <c r="G2" s="19">
        <v>6</v>
      </c>
      <c r="H2" s="19">
        <v>7</v>
      </c>
      <c r="I2" s="19">
        <v>8</v>
      </c>
      <c r="J2" s="19">
        <v>9</v>
      </c>
      <c r="K2" s="19">
        <v>10</v>
      </c>
      <c r="L2" s="19">
        <v>11</v>
      </c>
      <c r="M2" s="19">
        <v>12</v>
      </c>
      <c r="N2" s="19">
        <v>13</v>
      </c>
      <c r="O2" s="19">
        <v>14</v>
      </c>
      <c r="P2" s="19">
        <v>15</v>
      </c>
      <c r="Q2" s="19">
        <v>16</v>
      </c>
      <c r="R2" s="19">
        <v>17</v>
      </c>
      <c r="S2" s="19">
        <v>18</v>
      </c>
      <c r="T2" s="19">
        <v>19</v>
      </c>
      <c r="U2" s="19">
        <v>20</v>
      </c>
      <c r="V2" s="19">
        <v>21</v>
      </c>
      <c r="W2" s="19">
        <v>22</v>
      </c>
      <c r="X2" s="19">
        <v>23</v>
      </c>
      <c r="Y2" s="19">
        <v>24</v>
      </c>
      <c r="Z2" s="19">
        <v>25</v>
      </c>
    </row>
    <row r="3" spans="1:26" ht="12.75">
      <c r="A3" s="28" t="s">
        <v>19</v>
      </c>
      <c r="B3" s="2">
        <v>9</v>
      </c>
      <c r="C3" s="2">
        <v>15</v>
      </c>
      <c r="D3" s="2">
        <v>11</v>
      </c>
      <c r="E3" s="2">
        <v>8</v>
      </c>
      <c r="F3" s="2">
        <v>17</v>
      </c>
      <c r="G3" s="2">
        <v>11</v>
      </c>
      <c r="H3" s="2">
        <v>5</v>
      </c>
      <c r="I3" s="2">
        <v>11</v>
      </c>
      <c r="J3" s="2">
        <v>13</v>
      </c>
      <c r="K3" s="2">
        <v>7</v>
      </c>
      <c r="L3" s="2">
        <v>10</v>
      </c>
      <c r="M3" s="2">
        <v>12</v>
      </c>
      <c r="N3" s="2">
        <v>4</v>
      </c>
      <c r="O3" s="2">
        <v>3</v>
      </c>
      <c r="P3" s="2">
        <v>7</v>
      </c>
      <c r="Q3" s="2">
        <v>2</v>
      </c>
      <c r="R3" s="2">
        <v>3</v>
      </c>
      <c r="S3" s="2">
        <v>3</v>
      </c>
      <c r="T3" s="2">
        <v>6</v>
      </c>
      <c r="U3" s="2">
        <v>2</v>
      </c>
      <c r="V3" s="2">
        <v>7</v>
      </c>
      <c r="W3" s="2">
        <v>9</v>
      </c>
      <c r="X3" s="2">
        <v>1</v>
      </c>
      <c r="Y3" s="2">
        <v>5</v>
      </c>
      <c r="Z3" s="2">
        <v>8</v>
      </c>
    </row>
    <row r="4" ht="6" customHeight="1"/>
    <row r="5" spans="13:14" ht="12.75">
      <c r="M5" s="29" t="s">
        <v>24</v>
      </c>
      <c r="N5" s="26">
        <f>AVERAGE(B3:Z3)</f>
        <v>7.56</v>
      </c>
    </row>
    <row r="6" spans="13:14" ht="12.75">
      <c r="M6" s="3" t="s">
        <v>14</v>
      </c>
      <c r="N6" s="26">
        <f>N5+3*SQRT(N5)</f>
        <v>15.808636250920511</v>
      </c>
    </row>
    <row r="7" spans="13:14" ht="12.75">
      <c r="M7" s="3" t="s">
        <v>15</v>
      </c>
      <c r="N7" s="26">
        <f>MAX(0,N5-3*SQRT(N5))</f>
        <v>0</v>
      </c>
    </row>
    <row r="11" spans="2:26" ht="12.75">
      <c r="B11">
        <f>IF(B3&lt;&gt;"",B3,#N/A)</f>
        <v>9</v>
      </c>
      <c r="C11">
        <f aca="true" t="shared" si="0" ref="C11:R11">IF(C3&lt;&gt;"",C3,#N/A)</f>
        <v>15</v>
      </c>
      <c r="D11">
        <f t="shared" si="0"/>
        <v>11</v>
      </c>
      <c r="E11">
        <f t="shared" si="0"/>
        <v>8</v>
      </c>
      <c r="F11">
        <f t="shared" si="0"/>
        <v>17</v>
      </c>
      <c r="G11">
        <f t="shared" si="0"/>
        <v>11</v>
      </c>
      <c r="H11">
        <f t="shared" si="0"/>
        <v>5</v>
      </c>
      <c r="I11">
        <f t="shared" si="0"/>
        <v>11</v>
      </c>
      <c r="J11">
        <f t="shared" si="0"/>
        <v>13</v>
      </c>
      <c r="K11">
        <f t="shared" si="0"/>
        <v>7</v>
      </c>
      <c r="L11">
        <f t="shared" si="0"/>
        <v>10</v>
      </c>
      <c r="M11">
        <f t="shared" si="0"/>
        <v>12</v>
      </c>
      <c r="N11">
        <f t="shared" si="0"/>
        <v>4</v>
      </c>
      <c r="O11">
        <f t="shared" si="0"/>
        <v>3</v>
      </c>
      <c r="P11">
        <f t="shared" si="0"/>
        <v>7</v>
      </c>
      <c r="Q11">
        <f t="shared" si="0"/>
        <v>2</v>
      </c>
      <c r="R11">
        <f t="shared" si="0"/>
        <v>3</v>
      </c>
      <c r="S11">
        <f aca="true" t="shared" si="1" ref="S11:Z11">IF(S3&lt;&gt;"",S3,#N/A)</f>
        <v>3</v>
      </c>
      <c r="T11">
        <f t="shared" si="1"/>
        <v>6</v>
      </c>
      <c r="U11">
        <f t="shared" si="1"/>
        <v>2</v>
      </c>
      <c r="V11">
        <f t="shared" si="1"/>
        <v>7</v>
      </c>
      <c r="W11">
        <f t="shared" si="1"/>
        <v>9</v>
      </c>
      <c r="X11">
        <f t="shared" si="1"/>
        <v>1</v>
      </c>
      <c r="Y11">
        <f t="shared" si="1"/>
        <v>5</v>
      </c>
      <c r="Z11">
        <f t="shared" si="1"/>
        <v>8</v>
      </c>
    </row>
    <row r="12" spans="2:26" ht="12.75">
      <c r="B12">
        <f>N5</f>
        <v>7.56</v>
      </c>
      <c r="C12" t="e">
        <v>#N/A</v>
      </c>
      <c r="D12" t="e">
        <v>#N/A</v>
      </c>
      <c r="E12" t="e">
        <v>#N/A</v>
      </c>
      <c r="F12" t="e">
        <v>#N/A</v>
      </c>
      <c r="G12" t="e">
        <v>#N/A</v>
      </c>
      <c r="H12" t="e">
        <v>#N/A</v>
      </c>
      <c r="I12" t="e">
        <v>#N/A</v>
      </c>
      <c r="J12" t="e">
        <v>#N/A</v>
      </c>
      <c r="K12" t="e">
        <v>#N/A</v>
      </c>
      <c r="L12" t="e">
        <v>#N/A</v>
      </c>
      <c r="M12" t="e">
        <v>#N/A</v>
      </c>
      <c r="N12" t="e">
        <v>#N/A</v>
      </c>
      <c r="O12" t="e">
        <v>#N/A</v>
      </c>
      <c r="P12" t="e">
        <v>#N/A</v>
      </c>
      <c r="Q12" t="e">
        <v>#N/A</v>
      </c>
      <c r="R12" t="e">
        <v>#N/A</v>
      </c>
      <c r="S12" t="e">
        <v>#N/A</v>
      </c>
      <c r="T12" t="e">
        <v>#N/A</v>
      </c>
      <c r="U12" t="e">
        <v>#N/A</v>
      </c>
      <c r="V12" t="e">
        <v>#N/A</v>
      </c>
      <c r="W12" t="e">
        <v>#N/A</v>
      </c>
      <c r="X12" t="e">
        <v>#N/A</v>
      </c>
      <c r="Y12" t="e">
        <v>#N/A</v>
      </c>
      <c r="Z12">
        <f>N5</f>
        <v>7.56</v>
      </c>
    </row>
    <row r="13" spans="2:26" ht="12.75">
      <c r="B13">
        <f>N6</f>
        <v>15.808636250920511</v>
      </c>
      <c r="C13" t="e">
        <v>#N/A</v>
      </c>
      <c r="D13" t="e">
        <v>#N/A</v>
      </c>
      <c r="E13" t="e">
        <v>#N/A</v>
      </c>
      <c r="F13" t="e">
        <v>#N/A</v>
      </c>
      <c r="G13" t="e">
        <v>#N/A</v>
      </c>
      <c r="H13" t="e">
        <v>#N/A</v>
      </c>
      <c r="I13" t="e">
        <v>#N/A</v>
      </c>
      <c r="J13" t="e">
        <v>#N/A</v>
      </c>
      <c r="K13" t="e">
        <v>#N/A</v>
      </c>
      <c r="L13" t="e">
        <v>#N/A</v>
      </c>
      <c r="M13" t="e">
        <v>#N/A</v>
      </c>
      <c r="N13" t="e">
        <v>#N/A</v>
      </c>
      <c r="O13" t="e">
        <v>#N/A</v>
      </c>
      <c r="P13" t="e">
        <v>#N/A</v>
      </c>
      <c r="Q13" t="e">
        <v>#N/A</v>
      </c>
      <c r="R13" t="e">
        <v>#N/A</v>
      </c>
      <c r="S13" t="e">
        <v>#N/A</v>
      </c>
      <c r="T13" t="e">
        <v>#N/A</v>
      </c>
      <c r="U13" t="e">
        <v>#N/A</v>
      </c>
      <c r="V13" t="e">
        <v>#N/A</v>
      </c>
      <c r="W13" t="e">
        <v>#N/A</v>
      </c>
      <c r="X13" t="e">
        <v>#N/A</v>
      </c>
      <c r="Y13" t="e">
        <v>#N/A</v>
      </c>
      <c r="Z13">
        <f>N6</f>
        <v>15.808636250920511</v>
      </c>
    </row>
    <row r="14" spans="2:26" ht="12.75">
      <c r="B14">
        <f>N7</f>
        <v>0</v>
      </c>
      <c r="C14" t="e">
        <v>#N/A</v>
      </c>
      <c r="D14" t="e">
        <v>#N/A</v>
      </c>
      <c r="E14" t="e">
        <v>#N/A</v>
      </c>
      <c r="F14" t="e">
        <v>#N/A</v>
      </c>
      <c r="G14" t="e">
        <v>#N/A</v>
      </c>
      <c r="H14" t="e">
        <v>#N/A</v>
      </c>
      <c r="I14" t="e">
        <v>#N/A</v>
      </c>
      <c r="J14" t="e">
        <v>#N/A</v>
      </c>
      <c r="K14" t="e">
        <v>#N/A</v>
      </c>
      <c r="L14" t="e">
        <v>#N/A</v>
      </c>
      <c r="M14" t="e">
        <v>#N/A</v>
      </c>
      <c r="N14" t="e">
        <v>#N/A</v>
      </c>
      <c r="O14" t="e">
        <v>#N/A</v>
      </c>
      <c r="P14" t="e">
        <v>#N/A</v>
      </c>
      <c r="Q14" t="e">
        <v>#N/A</v>
      </c>
      <c r="R14" t="e">
        <v>#N/A</v>
      </c>
      <c r="S14" t="e">
        <v>#N/A</v>
      </c>
      <c r="T14" t="e">
        <v>#N/A</v>
      </c>
      <c r="U14" t="e">
        <v>#N/A</v>
      </c>
      <c r="V14" t="e">
        <v>#N/A</v>
      </c>
      <c r="W14" t="e">
        <v>#N/A</v>
      </c>
      <c r="X14" t="e">
        <v>#N/A</v>
      </c>
      <c r="Y14" t="e">
        <v>#N/A</v>
      </c>
      <c r="Z14">
        <f>N7</f>
        <v>0</v>
      </c>
    </row>
  </sheetData>
  <sheetProtection sheet="1" objects="1" scenarios="1"/>
  <printOptions headings="1"/>
  <pageMargins left="0.75" right="0.75" top="1" bottom="1" header="0.5" footer="0.5"/>
  <pageSetup fitToHeight="1" fitToWidth="1" horizontalDpi="100" verticalDpi="1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saeedeh</cp:lastModifiedBy>
  <cp:lastPrinted>2001-04-16T08:26:23Z</cp:lastPrinted>
  <dcterms:created xsi:type="dcterms:W3CDTF">1998-07-18T05:56:02Z</dcterms:created>
  <dcterms:modified xsi:type="dcterms:W3CDTF">2007-06-17T04:47:29Z</dcterms:modified>
  <cp:category/>
  <cp:version/>
  <cp:contentType/>
  <cp:contentStatus/>
</cp:coreProperties>
</file>