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TABLE 18.1" sheetId="1" r:id="rId1"/>
    <sheet name="TABLE 18.2" sheetId="2" r:id="rId2"/>
    <sheet name="TABLE 18.6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<sst xmlns="http://schemas.openxmlformats.org/spreadsheetml/2006/main" count="74" uniqueCount="73">
  <si>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Cash and marketable securities</t>
  </si>
  <si>
    <t>Inventories</t>
  </si>
  <si>
    <t>Other current assets</t>
  </si>
  <si>
    <t>Current liabilities</t>
  </si>
  <si>
    <t>Debt due for repayment</t>
  </si>
  <si>
    <t>Accounts payable</t>
  </si>
  <si>
    <t>Accounts receivable</t>
  </si>
  <si>
    <t>Other current liabilities</t>
  </si>
  <si>
    <t>Total current liabilities</t>
  </si>
  <si>
    <t>Long-term debt</t>
  </si>
  <si>
    <t>Deferred income taxes</t>
  </si>
  <si>
    <t>Other long-term liabilities</t>
  </si>
  <si>
    <t>Total liabiliites</t>
  </si>
  <si>
    <t>Common stock and other paid-in capital</t>
  </si>
  <si>
    <t>Treasury stock</t>
  </si>
  <si>
    <t>Total shareholders' equity</t>
  </si>
  <si>
    <t>Retained earnings and capital surplus</t>
  </si>
  <si>
    <t>Dividends</t>
  </si>
  <si>
    <t>Addition to retained earnings</t>
  </si>
  <si>
    <t>Net sales</t>
  </si>
  <si>
    <t>Long -term investments</t>
  </si>
  <si>
    <t xml:space="preserve">  Property plant and equipment</t>
  </si>
  <si>
    <t xml:space="preserve">  Less accumulated depreciation</t>
  </si>
  <si>
    <t>Current assets:</t>
  </si>
  <si>
    <t>Tangible fixed assets:</t>
  </si>
  <si>
    <t>Fixed assets:</t>
  </si>
  <si>
    <t>Other long-term assets</t>
  </si>
  <si>
    <t xml:space="preserve">  Total current assets</t>
  </si>
  <si>
    <t xml:space="preserve">  Net tangible fixed assets</t>
  </si>
  <si>
    <t xml:space="preserve">  Total assets</t>
  </si>
  <si>
    <t>Cost of goods sold</t>
  </si>
  <si>
    <t>Selling, general and administrative expenses</t>
  </si>
  <si>
    <t>Depreciation</t>
  </si>
  <si>
    <t>Earnings before interest and taxes (EBIT)</t>
  </si>
  <si>
    <t>Net income</t>
  </si>
  <si>
    <t>Taxable income</t>
  </si>
  <si>
    <t>Tax</t>
  </si>
  <si>
    <t>Interest expense</t>
  </si>
  <si>
    <t>Performance measures:</t>
  </si>
  <si>
    <t>Market value added ($ millions)</t>
  </si>
  <si>
    <t>Market-to-book ratio</t>
  </si>
  <si>
    <t>EVA ($ millions)</t>
  </si>
  <si>
    <t>Efficiency measures:</t>
  </si>
  <si>
    <t>Asset turnover</t>
  </si>
  <si>
    <t>Days in inventory</t>
  </si>
  <si>
    <t>Inventory turnover</t>
  </si>
  <si>
    <t>Receivables turnover</t>
  </si>
  <si>
    <t>Average collection period (days)</t>
  </si>
  <si>
    <t>Leverage measures:</t>
  </si>
  <si>
    <t>Long-term debt ratio</t>
  </si>
  <si>
    <t>Long-term debt-equity ratio</t>
  </si>
  <si>
    <t>Total debt ratio</t>
  </si>
  <si>
    <t>Times interest earned</t>
  </si>
  <si>
    <t>Cash coverage ratio</t>
  </si>
  <si>
    <t>Liquidity measures:</t>
  </si>
  <si>
    <t>Current ratio</t>
  </si>
  <si>
    <t>Cash ratio</t>
  </si>
  <si>
    <t>Net-working-capital-to-total-assets</t>
  </si>
  <si>
    <t>Operating profit margin, %</t>
  </si>
  <si>
    <t>Profit margin, %</t>
  </si>
  <si>
    <t>Return on capital (ROC), %</t>
  </si>
  <si>
    <t>Return on equity (ROE), %</t>
  </si>
  <si>
    <t>Return on assets (ROA), %</t>
  </si>
  <si>
    <t xml:space="preserve">  Total liabilities and shareholders'  equity</t>
  </si>
  <si>
    <t>Note:</t>
  </si>
  <si>
    <t>Number of shares (millions)</t>
  </si>
  <si>
    <t>Share price ($)</t>
  </si>
  <si>
    <t>Weighted average cost of capital, %</t>
  </si>
  <si>
    <t>Quick ratio</t>
  </si>
  <si>
    <t>(Italicized ratios are calculated using averages of assets at start and end of year)</t>
  </si>
  <si>
    <t>TABLE 18.1  Balance sheet of Lowe’s Companies, fiscal 2007 and 2008 (figures in $ millions).</t>
  </si>
  <si>
    <t>TABLE 18.2  Income statement of Lowe's Companies, 2008 (figures in $ millions)</t>
  </si>
  <si>
    <t xml:space="preserve">TABLE 18.6  Summary of Lowe's financial ratios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</si>
</sst>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3" fontId="0" fillId="3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/>
    </xf>
    <xf numFmtId="0" fontId="6" fillId="3" borderId="0" xfId="0" applyFont="1" applyFill="1" applyAlignment="1">
      <alignment/>
    </xf>
    <xf numFmtId="0" fontId="2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7" customWidth="1"/>
    <col min="2" max="2" width="27.8515625" style="0" customWidth="1"/>
    <col min="4" max="4" width="5.28125" style="0" customWidth="1"/>
    <col min="7" max="7" width="34.421875" style="0" customWidth="1"/>
    <col min="9" max="9" width="5.421875" style="0" customWidth="1"/>
    <col min="11" max="11" width="4.8515625" style="0" customWidth="1"/>
    <col min="12" max="32" width="9.140625" style="7" customWidth="1"/>
  </cols>
  <sheetData>
    <row r="1" spans="2:11" ht="27" customHeight="1">
      <c r="B1" s="7"/>
      <c r="C1" s="7"/>
      <c r="D1" s="7"/>
      <c r="E1" s="7"/>
      <c r="F1" s="7"/>
      <c r="G1" s="7"/>
      <c r="H1" s="7"/>
      <c r="I1" s="7"/>
      <c r="J1" s="7"/>
      <c r="K1" s="7"/>
    </row>
    <row r="2" spans="2:10" ht="12.75">
      <c r="B2" s="21" t="s">
        <v>70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4"/>
      <c r="C3" s="6"/>
      <c r="D3" s="6"/>
      <c r="E3" s="6"/>
      <c r="F3" s="6"/>
      <c r="G3" s="6"/>
      <c r="H3" s="6"/>
      <c r="I3" s="6"/>
      <c r="J3" s="6"/>
    </row>
    <row r="4" spans="3:11" ht="12.75">
      <c r="C4" s="8">
        <v>2008</v>
      </c>
      <c r="D4" s="2"/>
      <c r="E4" s="8">
        <v>2007</v>
      </c>
      <c r="F4" s="2"/>
      <c r="G4" s="2"/>
      <c r="H4" s="8">
        <v>2008</v>
      </c>
      <c r="I4" s="2"/>
      <c r="J4" s="8">
        <v>2007</v>
      </c>
      <c r="K4" s="2"/>
    </row>
    <row r="5" spans="2:7" ht="12.75">
      <c r="B5" t="s">
        <v>23</v>
      </c>
      <c r="D5" s="1"/>
      <c r="G5" t="s">
        <v>3</v>
      </c>
    </row>
    <row r="6" spans="2:10" ht="12.75">
      <c r="B6" t="s">
        <v>0</v>
      </c>
      <c r="C6" s="9">
        <v>661</v>
      </c>
      <c r="D6" s="10"/>
      <c r="E6" s="9">
        <v>530</v>
      </c>
      <c r="F6" s="3"/>
      <c r="G6" t="s">
        <v>4</v>
      </c>
      <c r="H6" s="9">
        <v>1021</v>
      </c>
      <c r="I6" s="12"/>
      <c r="J6" s="9">
        <v>1104</v>
      </c>
    </row>
    <row r="7" spans="2:10" ht="12.75">
      <c r="B7" t="s">
        <v>6</v>
      </c>
      <c r="C7" s="9">
        <v>166</v>
      </c>
      <c r="D7" s="10"/>
      <c r="E7" s="9">
        <v>247</v>
      </c>
      <c r="F7" s="3"/>
      <c r="G7" t="s">
        <v>5</v>
      </c>
      <c r="H7" s="9">
        <v>4543</v>
      </c>
      <c r="I7" s="12"/>
      <c r="J7" s="9">
        <v>4137</v>
      </c>
    </row>
    <row r="8" spans="2:10" ht="12.75">
      <c r="B8" t="s">
        <v>1</v>
      </c>
      <c r="C8" s="9">
        <v>8209</v>
      </c>
      <c r="D8" s="10"/>
      <c r="E8" s="9">
        <v>7611</v>
      </c>
      <c r="F8" s="3"/>
      <c r="G8" t="s">
        <v>7</v>
      </c>
      <c r="H8" s="11">
        <v>2458</v>
      </c>
      <c r="I8" s="12"/>
      <c r="J8" s="11">
        <v>2510</v>
      </c>
    </row>
    <row r="9" spans="2:10" ht="12.75">
      <c r="B9" t="s">
        <v>2</v>
      </c>
      <c r="C9" s="11">
        <v>215</v>
      </c>
      <c r="D9" s="10"/>
      <c r="E9" s="11">
        <v>298</v>
      </c>
      <c r="F9" s="3"/>
      <c r="G9" t="s">
        <v>8</v>
      </c>
      <c r="H9" s="3">
        <f>SUM(H6:H8)</f>
        <v>8022</v>
      </c>
      <c r="I9" s="3"/>
      <c r="J9" s="3">
        <f>SUM(J6:J8)</f>
        <v>7751</v>
      </c>
    </row>
    <row r="10" spans="2:10" ht="12.75">
      <c r="B10" t="s">
        <v>27</v>
      </c>
      <c r="C10" s="3">
        <f>SUM(C6:C9)</f>
        <v>9251</v>
      </c>
      <c r="D10" s="5"/>
      <c r="E10" s="3">
        <f>SUM(E6:E9)</f>
        <v>8686</v>
      </c>
      <c r="F10" s="3"/>
      <c r="H10" s="12"/>
      <c r="I10" s="12"/>
      <c r="J10" s="12"/>
    </row>
    <row r="11" spans="3:10" ht="12.75">
      <c r="C11" s="3"/>
      <c r="D11" s="3"/>
      <c r="E11" s="3"/>
      <c r="F11" s="3"/>
      <c r="G11" t="s">
        <v>9</v>
      </c>
      <c r="H11" s="9">
        <v>5039</v>
      </c>
      <c r="I11" s="12"/>
      <c r="J11" s="9">
        <v>5576</v>
      </c>
    </row>
    <row r="12" spans="2:10" ht="12.75">
      <c r="B12" t="s">
        <v>25</v>
      </c>
      <c r="C12" s="3"/>
      <c r="D12" s="3"/>
      <c r="E12" s="3"/>
      <c r="F12" s="3"/>
      <c r="G12" t="s">
        <v>10</v>
      </c>
      <c r="H12" s="9">
        <v>660</v>
      </c>
      <c r="I12" s="12"/>
      <c r="J12" s="9">
        <v>670</v>
      </c>
    </row>
    <row r="13" spans="2:10" ht="12.75">
      <c r="B13" t="s">
        <v>24</v>
      </c>
      <c r="C13" s="3"/>
      <c r="D13" s="3"/>
      <c r="E13" s="3"/>
      <c r="F13" s="3"/>
      <c r="G13" t="s">
        <v>11</v>
      </c>
      <c r="H13" s="11">
        <v>910</v>
      </c>
      <c r="I13" s="12"/>
      <c r="J13" s="11">
        <v>774</v>
      </c>
    </row>
    <row r="14" spans="2:10" ht="12.75">
      <c r="B14" t="s">
        <v>21</v>
      </c>
      <c r="C14" s="9">
        <v>31477</v>
      </c>
      <c r="D14" s="12"/>
      <c r="E14" s="9">
        <f>E15+E16</f>
        <v>28836</v>
      </c>
      <c r="F14" s="3"/>
      <c r="G14" t="s">
        <v>12</v>
      </c>
      <c r="H14" s="3">
        <f>SUM(H9:H13)</f>
        <v>14631</v>
      </c>
      <c r="I14" s="3"/>
      <c r="J14" s="3">
        <f>SUM(J9:J13)</f>
        <v>14771</v>
      </c>
    </row>
    <row r="15" spans="2:10" ht="12.75">
      <c r="B15" t="s">
        <v>22</v>
      </c>
      <c r="C15" s="11">
        <v>8755</v>
      </c>
      <c r="D15" s="12"/>
      <c r="E15" s="11">
        <v>7475</v>
      </c>
      <c r="F15" s="5"/>
      <c r="H15" s="3"/>
      <c r="I15" s="3"/>
      <c r="J15" s="3"/>
    </row>
    <row r="16" spans="2:10" ht="12.75">
      <c r="B16" t="s">
        <v>28</v>
      </c>
      <c r="C16" s="3">
        <f>C14-C15</f>
        <v>22722</v>
      </c>
      <c r="D16" s="3"/>
      <c r="E16" s="3">
        <v>21361</v>
      </c>
      <c r="F16" s="3"/>
      <c r="G16" t="s">
        <v>13</v>
      </c>
      <c r="H16" s="9">
        <v>735</v>
      </c>
      <c r="I16" s="12"/>
      <c r="J16" s="9">
        <v>729</v>
      </c>
    </row>
    <row r="17" spans="3:10" ht="12.75">
      <c r="C17" s="3"/>
      <c r="D17" s="3"/>
      <c r="E17" s="3"/>
      <c r="F17" s="3"/>
      <c r="G17" t="s">
        <v>16</v>
      </c>
      <c r="H17" s="9">
        <v>17320</v>
      </c>
      <c r="I17" s="12"/>
      <c r="J17" s="9">
        <f>J19-J16</f>
        <v>15369</v>
      </c>
    </row>
    <row r="18" spans="2:10" ht="12.75">
      <c r="B18" t="s">
        <v>20</v>
      </c>
      <c r="C18" s="9">
        <v>253</v>
      </c>
      <c r="D18" s="12"/>
      <c r="E18" s="9">
        <v>509</v>
      </c>
      <c r="F18" s="3"/>
      <c r="G18" t="s">
        <v>14</v>
      </c>
      <c r="H18" s="11">
        <v>0</v>
      </c>
      <c r="I18" s="12"/>
      <c r="J18" s="11">
        <v>0</v>
      </c>
    </row>
    <row r="19" spans="2:10" ht="12.75">
      <c r="B19" t="s">
        <v>26</v>
      </c>
      <c r="C19" s="11">
        <v>460</v>
      </c>
      <c r="D19" s="12"/>
      <c r="E19" s="11">
        <v>313</v>
      </c>
      <c r="F19" s="3"/>
      <c r="G19" t="s">
        <v>15</v>
      </c>
      <c r="H19" s="3">
        <v>18055</v>
      </c>
      <c r="I19" s="3"/>
      <c r="J19" s="3">
        <v>16098</v>
      </c>
    </row>
    <row r="20" spans="3:10" ht="12.75">
      <c r="C20" s="3"/>
      <c r="D20" s="3"/>
      <c r="E20" s="3"/>
      <c r="F20" s="3"/>
      <c r="H20" s="3"/>
      <c r="I20" s="3"/>
      <c r="J20" s="3"/>
    </row>
    <row r="21" spans="2:10" ht="12.75">
      <c r="B21" t="s">
        <v>29</v>
      </c>
      <c r="C21" s="3">
        <f>C10+C16+C18+C19</f>
        <v>32686</v>
      </c>
      <c r="D21" s="3"/>
      <c r="E21" s="3">
        <f>E10+E16+E18+E19</f>
        <v>30869</v>
      </c>
      <c r="F21" s="3"/>
      <c r="G21" t="s">
        <v>63</v>
      </c>
      <c r="H21" s="3">
        <f>H14+H19</f>
        <v>32686</v>
      </c>
      <c r="I21" s="3"/>
      <c r="J21" s="3">
        <f>J14+J19</f>
        <v>30869</v>
      </c>
    </row>
    <row r="22" spans="3:6" ht="12.75">
      <c r="C22" s="3"/>
      <c r="D22" s="3"/>
      <c r="E22" s="3"/>
      <c r="F22" s="3"/>
    </row>
    <row r="23" ht="12.75">
      <c r="B23" t="s">
        <v>64</v>
      </c>
    </row>
    <row r="24" spans="2:3" ht="12.75">
      <c r="B24" t="s">
        <v>65</v>
      </c>
      <c r="C24" s="9">
        <v>1470</v>
      </c>
    </row>
    <row r="25" spans="2:3" ht="12.75">
      <c r="B25" t="s">
        <v>66</v>
      </c>
      <c r="C25" s="13">
        <v>18.19</v>
      </c>
    </row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</sheetData>
  <sheetProtection sheet="1" objects="1" scenarios="1"/>
  <mergeCells count="1">
    <mergeCell ref="B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4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7" customWidth="1"/>
    <col min="2" max="2" width="38.28125" style="0" customWidth="1"/>
    <col min="7" max="23" width="9.140625" style="7" customWidth="1"/>
  </cols>
  <sheetData>
    <row r="1" spans="2:6" ht="68.25" customHeight="1">
      <c r="B1" s="7"/>
      <c r="C1" s="7"/>
      <c r="D1" s="7"/>
      <c r="E1" s="7"/>
      <c r="F1" s="7"/>
    </row>
    <row r="2" spans="2:7" ht="12.75">
      <c r="B2" s="23" t="s">
        <v>71</v>
      </c>
      <c r="C2" s="22"/>
      <c r="D2" s="22"/>
      <c r="E2" s="22"/>
      <c r="F2" s="22"/>
      <c r="G2" s="14"/>
    </row>
    <row r="4" spans="2:5" ht="12.75">
      <c r="B4" t="s">
        <v>19</v>
      </c>
      <c r="C4" s="9">
        <v>48230</v>
      </c>
      <c r="D4" s="3"/>
      <c r="E4" s="3"/>
    </row>
    <row r="5" spans="2:6" ht="12.75">
      <c r="B5" t="s">
        <v>30</v>
      </c>
      <c r="C5" s="9">
        <v>31729</v>
      </c>
      <c r="D5" s="3"/>
      <c r="E5" s="3"/>
      <c r="F5" s="3"/>
    </row>
    <row r="6" spans="2:6" ht="12.75">
      <c r="B6" t="s">
        <v>31</v>
      </c>
      <c r="C6" s="9">
        <v>11158</v>
      </c>
      <c r="D6" s="3"/>
      <c r="E6" s="3"/>
      <c r="F6" s="3"/>
    </row>
    <row r="7" spans="2:6" ht="12.75">
      <c r="B7" t="s">
        <v>32</v>
      </c>
      <c r="C7" s="11">
        <v>1539</v>
      </c>
      <c r="D7" s="3"/>
      <c r="E7" s="3"/>
      <c r="F7" s="3"/>
    </row>
    <row r="8" spans="2:6" ht="12.75">
      <c r="B8" t="s">
        <v>33</v>
      </c>
      <c r="C8" s="3">
        <f>C4-C5-C6-C7</f>
        <v>3804</v>
      </c>
      <c r="D8" s="3"/>
      <c r="E8" s="3"/>
      <c r="F8" s="3"/>
    </row>
    <row r="9" spans="2:6" ht="12.75">
      <c r="B9" t="s">
        <v>37</v>
      </c>
      <c r="C9" s="11">
        <v>298</v>
      </c>
      <c r="D9" s="3"/>
      <c r="E9" s="3"/>
      <c r="F9" s="3"/>
    </row>
    <row r="10" spans="2:6" ht="12.75">
      <c r="B10" t="s">
        <v>35</v>
      </c>
      <c r="C10" s="3">
        <f>C8-C9</f>
        <v>3506</v>
      </c>
      <c r="D10" s="3"/>
      <c r="E10" s="3"/>
      <c r="F10" s="3"/>
    </row>
    <row r="11" spans="2:6" ht="12.75">
      <c r="B11" t="s">
        <v>36</v>
      </c>
      <c r="C11" s="11">
        <v>1311</v>
      </c>
      <c r="D11" s="3"/>
      <c r="E11" s="3"/>
      <c r="F11" s="3"/>
    </row>
    <row r="12" spans="2:6" ht="12.75">
      <c r="B12" t="s">
        <v>34</v>
      </c>
      <c r="C12" s="3">
        <f>C10-C11</f>
        <v>2195</v>
      </c>
      <c r="D12" s="3"/>
      <c r="E12" s="3"/>
      <c r="F12" s="3"/>
    </row>
    <row r="13" ht="12.75">
      <c r="F13" s="3"/>
    </row>
    <row r="14" spans="2:6" ht="12.75">
      <c r="B14" t="s">
        <v>17</v>
      </c>
      <c r="C14" s="9">
        <v>491</v>
      </c>
      <c r="D14" s="3"/>
      <c r="E14" s="3"/>
      <c r="F14" s="5"/>
    </row>
    <row r="15" spans="2:6" ht="12.75">
      <c r="B15" t="s">
        <v>18</v>
      </c>
      <c r="C15" s="3">
        <f>C12-C14</f>
        <v>1704</v>
      </c>
      <c r="D15" s="3"/>
      <c r="E15" s="3"/>
      <c r="F15" s="3"/>
    </row>
    <row r="16" ht="12.75">
      <c r="F16" s="3"/>
    </row>
    <row r="17" spans="3:6" ht="12.75">
      <c r="C17" s="15"/>
      <c r="D17" s="15"/>
      <c r="E17" s="15"/>
      <c r="F17" s="15"/>
    </row>
    <row r="18" spans="3:6" ht="12.75">
      <c r="C18" s="7"/>
      <c r="D18" s="7"/>
      <c r="E18" s="7"/>
      <c r="F18" s="15"/>
    </row>
    <row r="19" spans="3:6" ht="12.75">
      <c r="C19" s="7"/>
      <c r="D19" s="7"/>
      <c r="E19" s="7"/>
      <c r="F19" s="15"/>
    </row>
    <row r="20" spans="3:6" ht="12.75">
      <c r="C20" s="15"/>
      <c r="D20" s="15"/>
      <c r="E20" s="15"/>
      <c r="F20" s="15"/>
    </row>
    <row r="21" spans="3:6" ht="12.75">
      <c r="C21" s="7"/>
      <c r="D21" s="7"/>
      <c r="E21" s="7"/>
      <c r="F21" s="15"/>
    </row>
    <row r="22" spans="3:6" ht="12.75">
      <c r="C22" s="7"/>
      <c r="D22" s="7"/>
      <c r="E22" s="7"/>
      <c r="F22" s="15"/>
    </row>
    <row r="23" spans="3:6" ht="12.75">
      <c r="C23" s="7"/>
      <c r="D23" s="7"/>
      <c r="E23" s="7"/>
      <c r="F23" s="15"/>
    </row>
    <row r="24" spans="3:6" ht="12.75">
      <c r="C24" s="7"/>
      <c r="D24" s="7"/>
      <c r="E24" s="7"/>
      <c r="F24" s="15"/>
    </row>
    <row r="25" spans="3:6" ht="12.75">
      <c r="C25" s="7"/>
      <c r="D25" s="7"/>
      <c r="E25" s="7"/>
      <c r="F25" s="15"/>
    </row>
    <row r="26" spans="3:6" ht="12.75">
      <c r="C26" s="7"/>
      <c r="D26" s="7"/>
      <c r="E26" s="7"/>
      <c r="F26" s="15"/>
    </row>
    <row r="27" spans="3:6" ht="12.75">
      <c r="C27" s="7"/>
      <c r="D27" s="7"/>
      <c r="E27" s="7"/>
      <c r="F27" s="15"/>
    </row>
    <row r="28" spans="3:6" ht="12.75">
      <c r="C28" s="7"/>
      <c r="D28" s="7"/>
      <c r="E28" s="7"/>
      <c r="F28" s="15"/>
    </row>
    <row r="29" spans="3:6" ht="12.75">
      <c r="C29" s="7"/>
      <c r="D29" s="7"/>
      <c r="E29" s="7"/>
      <c r="F29" s="15"/>
    </row>
    <row r="30" spans="3:6" ht="12.75">
      <c r="C30" s="7"/>
      <c r="D30" s="7"/>
      <c r="E30" s="7"/>
      <c r="F30" s="15"/>
    </row>
    <row r="31" spans="3:6" ht="12.75">
      <c r="C31" s="7"/>
      <c r="D31" s="7"/>
      <c r="E31" s="7"/>
      <c r="F31" s="15"/>
    </row>
    <row r="32" spans="3:6" ht="12.75">
      <c r="C32" s="7"/>
      <c r="D32" s="7"/>
      <c r="E32" s="7"/>
      <c r="F32" s="15"/>
    </row>
    <row r="33" spans="3:6" ht="12.75">
      <c r="C33" s="7"/>
      <c r="D33" s="7"/>
      <c r="E33" s="7"/>
      <c r="F33" s="15"/>
    </row>
    <row r="34" spans="3:6" ht="12.75">
      <c r="C34" s="7"/>
      <c r="D34" s="7"/>
      <c r="E34" s="7"/>
      <c r="F34" s="15"/>
    </row>
    <row r="35" spans="3:6" ht="12.75">
      <c r="C35" s="7"/>
      <c r="D35" s="7"/>
      <c r="E35" s="7"/>
      <c r="F35" s="15"/>
    </row>
    <row r="36" spans="3:6" ht="12.75">
      <c r="C36" s="7"/>
      <c r="D36" s="7"/>
      <c r="E36" s="7"/>
      <c r="F36" s="15"/>
    </row>
    <row r="37" spans="3:6" ht="12.75">
      <c r="C37" s="7"/>
      <c r="D37" s="7"/>
      <c r="E37" s="7"/>
      <c r="F37" s="15"/>
    </row>
    <row r="38" spans="3:6" ht="12.75">
      <c r="C38" s="7"/>
      <c r="D38" s="7"/>
      <c r="E38" s="7"/>
      <c r="F38" s="15"/>
    </row>
    <row r="39" spans="3:6" ht="12.75">
      <c r="C39" s="7"/>
      <c r="D39" s="7"/>
      <c r="E39" s="7"/>
      <c r="F39" s="15"/>
    </row>
    <row r="40" spans="3:6" ht="12.75">
      <c r="C40" s="7"/>
      <c r="D40" s="7"/>
      <c r="E40" s="7"/>
      <c r="F40" s="15"/>
    </row>
    <row r="41" spans="3:6" ht="12.75">
      <c r="C41" s="7"/>
      <c r="D41" s="7"/>
      <c r="E41" s="7"/>
      <c r="F41" s="15"/>
    </row>
    <row r="42" spans="3:6" ht="12.75">
      <c r="C42" s="7"/>
      <c r="D42" s="7"/>
      <c r="E42" s="7"/>
      <c r="F42" s="15"/>
    </row>
    <row r="43" spans="3:6" ht="12.75">
      <c r="C43" s="7"/>
      <c r="D43" s="7"/>
      <c r="E43" s="7"/>
      <c r="F43" s="15"/>
    </row>
    <row r="44" spans="3:6" ht="12.75">
      <c r="C44" s="7"/>
      <c r="D44" s="7"/>
      <c r="E44" s="7"/>
      <c r="F44" s="15"/>
    </row>
    <row r="45" spans="3:6" ht="12.75">
      <c r="C45" s="7"/>
      <c r="D45" s="7"/>
      <c r="E45" s="7"/>
      <c r="F45" s="15"/>
    </row>
    <row r="46" spans="3:6" ht="12.75">
      <c r="C46" s="15"/>
      <c r="D46" s="15"/>
      <c r="E46" s="15"/>
      <c r="F46" s="15"/>
    </row>
    <row r="47" spans="3:6" ht="12.75">
      <c r="C47" s="15"/>
      <c r="D47" s="15"/>
      <c r="E47" s="15"/>
      <c r="F47" s="15"/>
    </row>
    <row r="48" spans="3:6" ht="12.75">
      <c r="C48" s="15"/>
      <c r="D48" s="15"/>
      <c r="E48" s="15"/>
      <c r="F48" s="15"/>
    </row>
    <row r="49" spans="3:6" ht="12.75">
      <c r="C49" s="15"/>
      <c r="D49" s="15"/>
      <c r="E49" s="15"/>
      <c r="F49" s="15"/>
    </row>
    <row r="50" spans="3:6" ht="12.75">
      <c r="C50" s="15"/>
      <c r="D50" s="15"/>
      <c r="E50" s="15"/>
      <c r="F50" s="15"/>
    </row>
    <row r="51" spans="3:6" ht="12.75">
      <c r="C51" s="15"/>
      <c r="D51" s="15"/>
      <c r="E51" s="15"/>
      <c r="F51" s="15"/>
    </row>
    <row r="52" spans="3:6" ht="12.75">
      <c r="C52" s="7"/>
      <c r="D52" s="7"/>
      <c r="E52" s="7"/>
      <c r="F52" s="7"/>
    </row>
    <row r="53" spans="3:6" ht="12.75">
      <c r="C53" s="7"/>
      <c r="D53" s="7"/>
      <c r="E53" s="7"/>
      <c r="F53" s="7"/>
    </row>
    <row r="54" spans="3:6" ht="12.75">
      <c r="C54" s="7"/>
      <c r="D54" s="7"/>
      <c r="E54" s="7"/>
      <c r="F54" s="7"/>
    </row>
    <row r="55" spans="3:6" ht="12.75">
      <c r="C55" s="7"/>
      <c r="D55" s="7"/>
      <c r="E55" s="7"/>
      <c r="F55" s="7"/>
    </row>
    <row r="56" spans="3:6" ht="12.75">
      <c r="C56" s="7"/>
      <c r="D56" s="7"/>
      <c r="E56" s="7"/>
      <c r="F56" s="7"/>
    </row>
    <row r="57" spans="3:6" ht="12.75">
      <c r="C57" s="7"/>
      <c r="D57" s="7"/>
      <c r="E57" s="7"/>
      <c r="F57" s="7"/>
    </row>
    <row r="58" spans="3:6" ht="12.75">
      <c r="C58" s="7"/>
      <c r="D58" s="7"/>
      <c r="E58" s="7"/>
      <c r="F58" s="7"/>
    </row>
    <row r="59" spans="3:6" ht="12.75">
      <c r="C59" s="7"/>
      <c r="D59" s="7"/>
      <c r="E59" s="7"/>
      <c r="F59" s="7"/>
    </row>
    <row r="60" spans="3:6" ht="12.75">
      <c r="C60" s="7"/>
      <c r="D60" s="7"/>
      <c r="E60" s="7"/>
      <c r="F60" s="7"/>
    </row>
    <row r="61" spans="3:6" ht="12.75">
      <c r="C61" s="7"/>
      <c r="D61" s="7"/>
      <c r="E61" s="7"/>
      <c r="F61" s="7"/>
    </row>
    <row r="62" spans="3:6" ht="12.75">
      <c r="C62" s="7"/>
      <c r="D62" s="7"/>
      <c r="E62" s="7"/>
      <c r="F62" s="7"/>
    </row>
    <row r="63" spans="3:6" ht="12.75">
      <c r="C63" s="7"/>
      <c r="D63" s="7"/>
      <c r="E63" s="7"/>
      <c r="F63" s="7"/>
    </row>
    <row r="64" spans="3:6" ht="12.75">
      <c r="C64" s="7"/>
      <c r="D64" s="7"/>
      <c r="E64" s="7"/>
      <c r="F64" s="7"/>
    </row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</sheetData>
  <sheetProtection sheet="1" objects="1" scenarios="1"/>
  <mergeCells count="1">
    <mergeCell ref="B2:F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8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7" customWidth="1"/>
    <col min="2" max="2" width="31.8515625" style="0" customWidth="1"/>
    <col min="5" max="5" width="23.140625" style="0" customWidth="1"/>
    <col min="6" max="29" width="9.140625" style="7" customWidth="1"/>
  </cols>
  <sheetData>
    <row r="1" spans="2:5" ht="13.5" customHeight="1">
      <c r="B1" s="7"/>
      <c r="C1" s="7"/>
      <c r="D1" s="7"/>
      <c r="E1" s="7"/>
    </row>
    <row r="2" spans="2:5" ht="12.75" customHeight="1">
      <c r="B2" s="24" t="s">
        <v>72</v>
      </c>
      <c r="C2" s="25"/>
      <c r="D2" s="25"/>
      <c r="E2" s="25"/>
    </row>
    <row r="3" spans="2:5" ht="12.75" customHeight="1">
      <c r="B3" s="23" t="s">
        <v>69</v>
      </c>
      <c r="C3" s="26"/>
      <c r="D3" s="26"/>
      <c r="E3" s="26"/>
    </row>
    <row r="4" spans="2:5" ht="12.75">
      <c r="B4" s="16"/>
      <c r="C4" s="17"/>
      <c r="D4" s="16"/>
      <c r="E4" s="16"/>
    </row>
    <row r="5" spans="2:5" ht="12.75">
      <c r="B5" s="18" t="s">
        <v>38</v>
      </c>
      <c r="C5" s="17"/>
      <c r="D5" s="16"/>
      <c r="E5" s="16"/>
    </row>
    <row r="6" spans="2:5" ht="12.75">
      <c r="B6" s="16" t="s">
        <v>39</v>
      </c>
      <c r="C6" s="17">
        <f>'TABLE 18.1'!C24*'TABLE 18.1'!C25-'TABLE 18.1'!H19</f>
        <v>8684.300000000003</v>
      </c>
      <c r="D6" s="16"/>
      <c r="E6" s="16"/>
    </row>
    <row r="7" spans="2:5" ht="12.75">
      <c r="B7" s="16" t="s">
        <v>40</v>
      </c>
      <c r="C7" s="17">
        <v>1.5</v>
      </c>
      <c r="D7" s="17"/>
      <c r="E7" s="16"/>
    </row>
    <row r="8" spans="2:5" ht="12.75">
      <c r="B8" s="16" t="s">
        <v>41</v>
      </c>
      <c r="C8" s="17">
        <v>785</v>
      </c>
      <c r="D8" s="16"/>
      <c r="E8" s="19">
        <f>0.65*'TABLE 18.2'!$C9+'TABLE 18.2'!$C12-0.01*$C36*0.5*('TABLE 18.1'!$H11+'TABLE 18.1'!$H19+'TABLE 18.1'!$J11+'TABLE 18.1'!$J19)</f>
        <v>732.2839999999997</v>
      </c>
    </row>
    <row r="9" spans="2:5" ht="12.75">
      <c r="B9" s="16" t="s">
        <v>60</v>
      </c>
      <c r="C9" s="17">
        <v>11</v>
      </c>
      <c r="D9" s="16"/>
      <c r="E9" s="19">
        <f>100*(0.65*'TABLE 18.2'!D9+'TABLE 18.2'!$C12)/(0.5*('TABLE 18.1'!$H11+'TABLE 18.1'!$H19+'TABLE 18.1'!$J11+'TABLE 18.1'!$J19))</f>
        <v>9.806111508220157</v>
      </c>
    </row>
    <row r="10" spans="2:5" ht="12.75">
      <c r="B10" s="16" t="s">
        <v>61</v>
      </c>
      <c r="C10" s="17">
        <v>13.6</v>
      </c>
      <c r="D10" s="16"/>
      <c r="E10" s="19">
        <f>100*'TABLE 18.2'!$C12/(0.5*('TABLE 18.1'!$H19+'TABLE 18.1'!$J19))</f>
        <v>12.853922056627528</v>
      </c>
    </row>
    <row r="11" spans="2:5" ht="12.75">
      <c r="B11" s="16" t="s">
        <v>62</v>
      </c>
      <c r="C11" s="17">
        <v>7.7</v>
      </c>
      <c r="D11" s="16"/>
      <c r="E11" s="19">
        <f>100*(0.65*'TABLE 18.2'!$C9+'TABLE 18.2'!$C12)/(0.5*('TABLE 18.1'!$C21+'TABLE 18.1'!$E21))</f>
        <v>7.516953819526393</v>
      </c>
    </row>
    <row r="12" spans="2:5" ht="7.5" customHeight="1">
      <c r="B12" s="16"/>
      <c r="C12" s="17"/>
      <c r="D12" s="16"/>
      <c r="E12" s="19"/>
    </row>
    <row r="13" spans="2:5" ht="12.75">
      <c r="B13" s="18" t="s">
        <v>42</v>
      </c>
      <c r="C13" s="17"/>
      <c r="D13" s="16"/>
      <c r="E13" s="19"/>
    </row>
    <row r="14" spans="2:5" ht="12.75">
      <c r="B14" s="16" t="s">
        <v>43</v>
      </c>
      <c r="C14" s="17">
        <f>'TABLE 18.2'!$C4/'TABLE 18.1'!$E21</f>
        <v>1.5624088891768442</v>
      </c>
      <c r="D14" s="16"/>
      <c r="E14" s="19">
        <f>'TABLE 18.2'!$C4/(0.5*('TABLE 18.1'!$C21+'TABLE 18.1'!$E21))</f>
        <v>1.5177405396900323</v>
      </c>
    </row>
    <row r="15" spans="2:5" ht="12.75">
      <c r="B15" s="16" t="s">
        <v>45</v>
      </c>
      <c r="C15" s="17">
        <f>'TABLE 18.2'!$C5/'TABLE 18.1'!$E8</f>
        <v>4.168834581526737</v>
      </c>
      <c r="D15" s="16"/>
      <c r="E15" s="19">
        <f>'TABLE 18.2'!$C5/(0.5*('TABLE 18.1'!$C8+'TABLE 18.2'!$E8))</f>
        <v>7.730296016567182</v>
      </c>
    </row>
    <row r="16" spans="2:5" ht="12.75">
      <c r="B16" s="16" t="s">
        <v>44</v>
      </c>
      <c r="C16" s="17">
        <v>87.6</v>
      </c>
      <c r="D16" s="16"/>
      <c r="E16" s="19">
        <f>0.5*('TABLE 18.1'!$C8+'TABLE 18.1'!$E8)/('TABLE 18.2'!$C5/365)</f>
        <v>90.99404330423272</v>
      </c>
    </row>
    <row r="17" spans="2:5" ht="12.75">
      <c r="B17" s="16" t="s">
        <v>46</v>
      </c>
      <c r="C17" s="17">
        <v>195.3</v>
      </c>
      <c r="D17" s="16"/>
      <c r="E17" s="19">
        <f>0.5*('TABLE 18.1'!$C7+'TABLE 18.1'!$E7)/('TABLE 18.2'!$C4/365)</f>
        <v>1.5627721335268505</v>
      </c>
    </row>
    <row r="18" spans="2:5" ht="12.75">
      <c r="B18" s="16" t="s">
        <v>47</v>
      </c>
      <c r="C18" s="17">
        <v>1.9</v>
      </c>
      <c r="D18" s="16"/>
      <c r="E18" s="19">
        <f>'TABLE 18.2'!$C4/(0.5*('TABLE 18.1'!$C7+'TABLE 18.1'!$E7))</f>
        <v>233.5593220338983</v>
      </c>
    </row>
    <row r="19" spans="2:5" ht="12.75">
      <c r="B19" s="16" t="s">
        <v>59</v>
      </c>
      <c r="C19" s="17">
        <f>100*'TABLE 18.2'!C12/'TABLE 18.2'!C4</f>
        <v>4.5511092680904</v>
      </c>
      <c r="D19" s="17"/>
      <c r="E19" s="16"/>
    </row>
    <row r="20" spans="2:5" ht="12.75">
      <c r="B20" s="16" t="s">
        <v>58</v>
      </c>
      <c r="C20" s="17">
        <f>100*(0.65*'TABLE 18.2'!C9+'TABLE 18.2'!C12)/'TABLE 18.2'!C4</f>
        <v>4.952726518764254</v>
      </c>
      <c r="D20" s="17"/>
      <c r="E20" s="16"/>
    </row>
    <row r="21" spans="2:5" ht="8.25" customHeight="1">
      <c r="B21" s="16"/>
      <c r="C21" s="17"/>
      <c r="D21" s="17"/>
      <c r="E21" s="16"/>
    </row>
    <row r="22" spans="2:5" ht="12.75">
      <c r="B22" s="18" t="s">
        <v>48</v>
      </c>
      <c r="C22" s="17"/>
      <c r="D22" s="17"/>
      <c r="E22" s="16"/>
    </row>
    <row r="23" spans="2:5" ht="12.75">
      <c r="B23" s="16" t="s">
        <v>49</v>
      </c>
      <c r="C23" s="17">
        <f>'TABLE 18.1'!H11/('TABLE 18.1'!H11+'TABLE 18.1'!H19)</f>
        <v>0.21819520221702607</v>
      </c>
      <c r="D23" s="17"/>
      <c r="E23" s="16"/>
    </row>
    <row r="24" spans="2:5" ht="12.75">
      <c r="B24" s="16" t="s">
        <v>50</v>
      </c>
      <c r="C24" s="17">
        <f>'TABLE 18.1'!H11/'TABLE 18.1'!H19</f>
        <v>0.27909166435890337</v>
      </c>
      <c r="D24" s="17"/>
      <c r="E24" s="16"/>
    </row>
    <row r="25" spans="2:5" ht="12.75">
      <c r="B25" s="16" t="s">
        <v>51</v>
      </c>
      <c r="C25" s="17">
        <f>'TABLE 18.1'!H14/'TABLE 18.1'!C21</f>
        <v>0.447622835464725</v>
      </c>
      <c r="D25" s="17"/>
      <c r="E25" s="16"/>
    </row>
    <row r="26" spans="2:5" ht="12.75">
      <c r="B26" s="16" t="s">
        <v>52</v>
      </c>
      <c r="C26" s="17">
        <v>12.8</v>
      </c>
      <c r="D26" s="17"/>
      <c r="E26" s="16"/>
    </row>
    <row r="27" spans="2:5" ht="12.75">
      <c r="B27" s="16" t="s">
        <v>53</v>
      </c>
      <c r="C27" s="17">
        <v>17.9</v>
      </c>
      <c r="D27" s="17"/>
      <c r="E27" s="16"/>
    </row>
    <row r="28" spans="2:5" ht="8.25" customHeight="1">
      <c r="B28" s="16"/>
      <c r="C28" s="17"/>
      <c r="D28" s="16"/>
      <c r="E28" s="16"/>
    </row>
    <row r="29" spans="2:5" ht="12.75">
      <c r="B29" s="18" t="s">
        <v>54</v>
      </c>
      <c r="C29" s="17"/>
      <c r="D29" s="16"/>
      <c r="E29" s="16"/>
    </row>
    <row r="30" spans="2:5" ht="12.75">
      <c r="B30" s="16" t="s">
        <v>57</v>
      </c>
      <c r="C30" s="17">
        <v>0.38</v>
      </c>
      <c r="D30" s="16"/>
      <c r="E30" s="16"/>
    </row>
    <row r="31" spans="2:5" ht="12.75">
      <c r="B31" s="16" t="s">
        <v>55</v>
      </c>
      <c r="C31" s="17">
        <f>'TABLE 18.1'!C10/'TABLE 18.1'!H9</f>
        <v>1.1532036898529046</v>
      </c>
      <c r="D31" s="16"/>
      <c r="E31" s="16"/>
    </row>
    <row r="32" spans="2:5" ht="12.75">
      <c r="B32" s="16" t="s">
        <v>68</v>
      </c>
      <c r="C32" s="17">
        <v>0.103</v>
      </c>
      <c r="D32" s="16"/>
      <c r="E32" s="16"/>
    </row>
    <row r="33" spans="2:5" ht="12.75">
      <c r="B33" s="16" t="s">
        <v>56</v>
      </c>
      <c r="C33" s="17">
        <v>0.082</v>
      </c>
      <c r="D33" s="16"/>
      <c r="E33" s="16"/>
    </row>
    <row r="34" spans="2:5" ht="9" customHeight="1">
      <c r="B34" s="16"/>
      <c r="C34" s="16"/>
      <c r="D34" s="16"/>
      <c r="E34" s="16"/>
    </row>
    <row r="35" spans="2:5" ht="12.75">
      <c r="B35" s="16" t="s">
        <v>64</v>
      </c>
      <c r="C35" s="16"/>
      <c r="D35" s="16"/>
      <c r="E35" s="16"/>
    </row>
    <row r="36" spans="2:5" ht="12.75">
      <c r="B36" s="16" t="s">
        <v>67</v>
      </c>
      <c r="C36" s="20">
        <v>7.4</v>
      </c>
      <c r="D36" s="16"/>
      <c r="E36" s="16"/>
    </row>
    <row r="37" spans="2:5" ht="12.75">
      <c r="B37" s="16"/>
      <c r="C37" s="16"/>
      <c r="D37" s="16"/>
      <c r="E37" s="16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</sheetData>
  <sheetProtection sheet="1" objects="1" scenarios="1"/>
  <mergeCells count="2">
    <mergeCell ref="B2:E2"/>
    <mergeCell ref="B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BREALEY</dc:creator>
  <cp:keywords/>
  <dc:description/>
  <cp:lastModifiedBy>gunveen.kaur</cp:lastModifiedBy>
  <dcterms:created xsi:type="dcterms:W3CDTF">2009-01-01T11:04:55Z</dcterms:created>
  <dcterms:modified xsi:type="dcterms:W3CDTF">2010-05-20T15:34:17Z</dcterms:modified>
  <cp:category/>
  <cp:version/>
  <cp:contentType/>
  <cp:contentStatus/>
</cp:coreProperties>
</file>