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<sst xmlns="http://schemas.openxmlformats.org/spreadsheetml/2006/main" count="7" uniqueCount="7">
  <si>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Approximate forecast cash flows from</t>
  </si>
  <si>
    <t>the Indiana East-West Toll Road ($ billion)</t>
  </si>
  <si>
    <t>Source: Crowe Chizek and Company,</t>
  </si>
  <si>
    <t>"State of Indiana East-West Toll Road Financial Analysis," March 7, 2007</t>
  </si>
  <si>
    <t>(http://www.in.gov/ifa/files/TollRoadFinancialAnalysis.pdf)</t>
  </si>
  <si>
    <t>Year</t>
  </si>
  <si>
    <t>$bn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</si>
</sst>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19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ifa/files/TollRoadFinancialAnalysi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 topLeftCell="A1">
      <selection activeCell="A1" sqref="A1:D1"/>
    </sheetView>
  </sheetViews>
  <sheetFormatPr defaultColWidth="9.140625" defaultRowHeight="12.75"/>
  <cols>
    <col min="4" max="4" width="11.8515625" style="0" customWidth="1"/>
  </cols>
  <sheetData>
    <row r="1" spans="1:4" ht="12.75">
      <c r="A1" s="5" t="s">
        <v>0</v>
      </c>
      <c r="B1" s="6"/>
      <c r="C1" s="6"/>
      <c r="D1" s="6"/>
    </row>
    <row r="2" spans="1:4" ht="12.75">
      <c r="A2" s="5" t="s">
        <v>1</v>
      </c>
      <c r="B2" s="6"/>
      <c r="C2" s="6"/>
      <c r="D2" s="6"/>
    </row>
    <row r="3" ht="12.75">
      <c r="A3" s="2"/>
    </row>
    <row r="4" spans="1:2" ht="12.75">
      <c r="A4" s="4" t="s">
        <v>5</v>
      </c>
      <c r="B4" s="4" t="s">
        <v>6</v>
      </c>
    </row>
    <row r="5" spans="1:2" ht="12.75">
      <c r="A5">
        <v>2006</v>
      </c>
      <c r="B5" s="1">
        <f>(451.7+248.3)/10-25.1</f>
        <v>44.9</v>
      </c>
    </row>
    <row r="6" spans="1:2" ht="12.75">
      <c r="A6">
        <f>A5+1</f>
        <v>2007</v>
      </c>
      <c r="B6" s="1">
        <f>(451.7+248.3)/10-25</f>
        <v>45</v>
      </c>
    </row>
    <row r="7" spans="1:2" ht="12.75">
      <c r="A7">
        <f aca="true" t="shared" si="0" ref="A7:A70">A6+1</f>
        <v>2008</v>
      </c>
      <c r="B7" s="1">
        <f>(451.7+248.3)/10-24.9</f>
        <v>45.1</v>
      </c>
    </row>
    <row r="8" spans="1:2" ht="12.75">
      <c r="A8">
        <f t="shared" si="0"/>
        <v>2009</v>
      </c>
      <c r="B8" s="1">
        <f>(451.7+248.3)/10-24.9</f>
        <v>45.1</v>
      </c>
    </row>
    <row r="9" spans="1:2" ht="12.75">
      <c r="A9">
        <f t="shared" si="0"/>
        <v>2010</v>
      </c>
      <c r="B9" s="1">
        <f>(451.7+248.3)/10-24.8</f>
        <v>45.2</v>
      </c>
    </row>
    <row r="10" spans="1:2" ht="12.75">
      <c r="A10">
        <f t="shared" si="0"/>
        <v>2011</v>
      </c>
      <c r="B10" s="1">
        <f>(451.7+248.3)/10-24.7</f>
        <v>45.3</v>
      </c>
    </row>
    <row r="11" spans="1:2" ht="12.75">
      <c r="A11">
        <f t="shared" si="0"/>
        <v>2012</v>
      </c>
      <c r="B11" s="1">
        <f>(451.7+248.3)/10-24.7</f>
        <v>45.3</v>
      </c>
    </row>
    <row r="12" spans="1:2" ht="12.75">
      <c r="A12">
        <f t="shared" si="0"/>
        <v>2013</v>
      </c>
      <c r="B12" s="1">
        <f>(451.7+248.3)/10-24.6</f>
        <v>45.4</v>
      </c>
    </row>
    <row r="13" spans="1:2" ht="12.75">
      <c r="A13">
        <f t="shared" si="0"/>
        <v>2014</v>
      </c>
      <c r="B13" s="1">
        <f>(451.7+248.3)/10-24.9</f>
        <v>45.1</v>
      </c>
    </row>
    <row r="14" spans="1:2" ht="12.75">
      <c r="A14">
        <f t="shared" si="0"/>
        <v>2015</v>
      </c>
      <c r="B14" s="1">
        <f>(451.7+248.3)/10-24.9</f>
        <v>45.1</v>
      </c>
    </row>
    <row r="15" spans="1:2" ht="12.75">
      <c r="A15">
        <f t="shared" si="0"/>
        <v>2016</v>
      </c>
      <c r="B15" s="1">
        <f>(1127.7+27)/10-27</f>
        <v>88.47</v>
      </c>
    </row>
    <row r="16" spans="1:2" ht="12.75">
      <c r="A16">
        <f t="shared" si="0"/>
        <v>2017</v>
      </c>
      <c r="B16" s="1">
        <f>(1127.7+27)/10</f>
        <v>115.47</v>
      </c>
    </row>
    <row r="17" spans="1:2" ht="12.75">
      <c r="A17">
        <f t="shared" si="0"/>
        <v>2018</v>
      </c>
      <c r="B17" s="1">
        <f aca="true" t="shared" si="1" ref="B17:B24">(1127.7+27)/10</f>
        <v>115.47</v>
      </c>
    </row>
    <row r="18" spans="1:2" ht="12.75">
      <c r="A18">
        <f t="shared" si="0"/>
        <v>2019</v>
      </c>
      <c r="B18" s="1">
        <f t="shared" si="1"/>
        <v>115.47</v>
      </c>
    </row>
    <row r="19" spans="1:2" ht="12.75">
      <c r="A19">
        <f t="shared" si="0"/>
        <v>2020</v>
      </c>
      <c r="B19" s="1">
        <f t="shared" si="1"/>
        <v>115.47</v>
      </c>
    </row>
    <row r="20" spans="1:2" ht="12.75">
      <c r="A20">
        <f t="shared" si="0"/>
        <v>2021</v>
      </c>
      <c r="B20" s="1">
        <f t="shared" si="1"/>
        <v>115.47</v>
      </c>
    </row>
    <row r="21" spans="1:2" ht="12.75">
      <c r="A21">
        <f t="shared" si="0"/>
        <v>2022</v>
      </c>
      <c r="B21" s="1">
        <f t="shared" si="1"/>
        <v>115.47</v>
      </c>
    </row>
    <row r="22" spans="1:2" ht="12.75">
      <c r="A22">
        <f t="shared" si="0"/>
        <v>2023</v>
      </c>
      <c r="B22" s="1">
        <f t="shared" si="1"/>
        <v>115.47</v>
      </c>
    </row>
    <row r="23" spans="1:2" ht="12.75">
      <c r="A23">
        <f t="shared" si="0"/>
        <v>2024</v>
      </c>
      <c r="B23" s="1">
        <f t="shared" si="1"/>
        <v>115.47</v>
      </c>
    </row>
    <row r="24" spans="1:2" ht="12.75">
      <c r="A24">
        <f t="shared" si="0"/>
        <v>2025</v>
      </c>
      <c r="B24" s="1">
        <f t="shared" si="1"/>
        <v>115.47</v>
      </c>
    </row>
    <row r="25" spans="1:2" ht="12.75">
      <c r="A25">
        <f t="shared" si="0"/>
        <v>2026</v>
      </c>
      <c r="B25" s="1">
        <f>1800.9/10</f>
        <v>180.09</v>
      </c>
    </row>
    <row r="26" spans="1:2" ht="12.75">
      <c r="A26">
        <f t="shared" si="0"/>
        <v>2027</v>
      </c>
      <c r="B26" s="1">
        <f aca="true" t="shared" si="2" ref="B26:B34">1800.9/10</f>
        <v>180.09</v>
      </c>
    </row>
    <row r="27" spans="1:2" ht="12.75">
      <c r="A27">
        <f t="shared" si="0"/>
        <v>2028</v>
      </c>
      <c r="B27" s="1">
        <f t="shared" si="2"/>
        <v>180.09</v>
      </c>
    </row>
    <row r="28" spans="1:2" ht="12.75">
      <c r="A28">
        <f t="shared" si="0"/>
        <v>2029</v>
      </c>
      <c r="B28" s="1">
        <f t="shared" si="2"/>
        <v>180.09</v>
      </c>
    </row>
    <row r="29" spans="1:2" ht="12.75">
      <c r="A29">
        <f t="shared" si="0"/>
        <v>2030</v>
      </c>
      <c r="B29" s="1">
        <f t="shared" si="2"/>
        <v>180.09</v>
      </c>
    </row>
    <row r="30" spans="1:2" ht="12.75">
      <c r="A30">
        <f t="shared" si="0"/>
        <v>2031</v>
      </c>
      <c r="B30" s="1">
        <f t="shared" si="2"/>
        <v>180.09</v>
      </c>
    </row>
    <row r="31" spans="1:2" ht="12.75">
      <c r="A31">
        <f t="shared" si="0"/>
        <v>2032</v>
      </c>
      <c r="B31" s="1">
        <f t="shared" si="2"/>
        <v>180.09</v>
      </c>
    </row>
    <row r="32" spans="1:2" ht="12.75">
      <c r="A32">
        <f t="shared" si="0"/>
        <v>2033</v>
      </c>
      <c r="B32" s="1">
        <f t="shared" si="2"/>
        <v>180.09</v>
      </c>
    </row>
    <row r="33" spans="1:2" ht="12.75">
      <c r="A33">
        <f t="shared" si="0"/>
        <v>2034</v>
      </c>
      <c r="B33" s="1">
        <f t="shared" si="2"/>
        <v>180.09</v>
      </c>
    </row>
    <row r="34" spans="1:2" ht="12.75">
      <c r="A34">
        <f t="shared" si="0"/>
        <v>2035</v>
      </c>
      <c r="B34" s="1">
        <f t="shared" si="2"/>
        <v>180.09</v>
      </c>
    </row>
    <row r="35" spans="1:2" ht="12.75">
      <c r="A35">
        <f t="shared" si="0"/>
        <v>2036</v>
      </c>
      <c r="B35" s="1">
        <f>2357.4/10</f>
        <v>235.74</v>
      </c>
    </row>
    <row r="36" spans="1:2" ht="12.75">
      <c r="A36">
        <f t="shared" si="0"/>
        <v>2037</v>
      </c>
      <c r="B36" s="1">
        <f aca="true" t="shared" si="3" ref="B36:B44">2357.4/10</f>
        <v>235.74</v>
      </c>
    </row>
    <row r="37" spans="1:2" ht="12.75">
      <c r="A37">
        <f t="shared" si="0"/>
        <v>2038</v>
      </c>
      <c r="B37" s="1">
        <f t="shared" si="3"/>
        <v>235.74</v>
      </c>
    </row>
    <row r="38" spans="1:2" ht="12.75">
      <c r="A38">
        <f t="shared" si="0"/>
        <v>2039</v>
      </c>
      <c r="B38" s="1">
        <f t="shared" si="3"/>
        <v>235.74</v>
      </c>
    </row>
    <row r="39" spans="1:2" ht="12.75">
      <c r="A39">
        <f t="shared" si="0"/>
        <v>2040</v>
      </c>
      <c r="B39" s="1">
        <f t="shared" si="3"/>
        <v>235.74</v>
      </c>
    </row>
    <row r="40" spans="1:2" ht="12.75">
      <c r="A40">
        <f t="shared" si="0"/>
        <v>2041</v>
      </c>
      <c r="B40" s="1">
        <f t="shared" si="3"/>
        <v>235.74</v>
      </c>
    </row>
    <row r="41" spans="1:2" ht="12.75">
      <c r="A41">
        <f t="shared" si="0"/>
        <v>2042</v>
      </c>
      <c r="B41" s="1">
        <f t="shared" si="3"/>
        <v>235.74</v>
      </c>
    </row>
    <row r="42" spans="1:2" ht="12.75">
      <c r="A42">
        <f t="shared" si="0"/>
        <v>2043</v>
      </c>
      <c r="B42" s="1">
        <f t="shared" si="3"/>
        <v>235.74</v>
      </c>
    </row>
    <row r="43" spans="1:2" ht="12.75">
      <c r="A43">
        <f t="shared" si="0"/>
        <v>2044</v>
      </c>
      <c r="B43" s="1">
        <f t="shared" si="3"/>
        <v>235.74</v>
      </c>
    </row>
    <row r="44" spans="1:2" ht="12.75">
      <c r="A44">
        <f t="shared" si="0"/>
        <v>2045</v>
      </c>
      <c r="B44" s="1">
        <f t="shared" si="3"/>
        <v>235.74</v>
      </c>
    </row>
    <row r="45" spans="1:2" ht="12.75">
      <c r="A45">
        <f t="shared" si="0"/>
        <v>2046</v>
      </c>
      <c r="B45" s="1">
        <f>2928.8/10</f>
        <v>292.88</v>
      </c>
    </row>
    <row r="46" spans="1:2" ht="12.75">
      <c r="A46">
        <f t="shared" si="0"/>
        <v>2047</v>
      </c>
      <c r="B46" s="1">
        <f aca="true" t="shared" si="4" ref="B46:B54">2928.8/10</f>
        <v>292.88</v>
      </c>
    </row>
    <row r="47" spans="1:2" ht="12.75">
      <c r="A47">
        <f t="shared" si="0"/>
        <v>2048</v>
      </c>
      <c r="B47" s="1">
        <f t="shared" si="4"/>
        <v>292.88</v>
      </c>
    </row>
    <row r="48" spans="1:2" ht="12.75">
      <c r="A48">
        <f t="shared" si="0"/>
        <v>2049</v>
      </c>
      <c r="B48" s="1">
        <f t="shared" si="4"/>
        <v>292.88</v>
      </c>
    </row>
    <row r="49" spans="1:2" ht="12.75">
      <c r="A49">
        <f t="shared" si="0"/>
        <v>2050</v>
      </c>
      <c r="B49" s="1">
        <f t="shared" si="4"/>
        <v>292.88</v>
      </c>
    </row>
    <row r="50" spans="1:2" ht="12.75">
      <c r="A50">
        <f t="shared" si="0"/>
        <v>2051</v>
      </c>
      <c r="B50" s="1">
        <f t="shared" si="4"/>
        <v>292.88</v>
      </c>
    </row>
    <row r="51" spans="1:2" ht="12.75">
      <c r="A51">
        <f t="shared" si="0"/>
        <v>2052</v>
      </c>
      <c r="B51" s="1">
        <f t="shared" si="4"/>
        <v>292.88</v>
      </c>
    </row>
    <row r="52" spans="1:2" ht="12.75">
      <c r="A52">
        <f t="shared" si="0"/>
        <v>2053</v>
      </c>
      <c r="B52" s="1">
        <f t="shared" si="4"/>
        <v>292.88</v>
      </c>
    </row>
    <row r="53" spans="1:2" ht="12.75">
      <c r="A53">
        <f t="shared" si="0"/>
        <v>2054</v>
      </c>
      <c r="B53" s="1">
        <f t="shared" si="4"/>
        <v>292.88</v>
      </c>
    </row>
    <row r="54" spans="1:2" ht="12.75">
      <c r="A54">
        <f t="shared" si="0"/>
        <v>2055</v>
      </c>
      <c r="B54" s="1">
        <f t="shared" si="4"/>
        <v>292.88</v>
      </c>
    </row>
    <row r="55" spans="1:2" ht="12.75">
      <c r="A55">
        <f t="shared" si="0"/>
        <v>2056</v>
      </c>
      <c r="B55" s="1">
        <f>3597.9/10</f>
        <v>359.79</v>
      </c>
    </row>
    <row r="56" spans="1:2" ht="12.75">
      <c r="A56">
        <f t="shared" si="0"/>
        <v>2057</v>
      </c>
      <c r="B56" s="1">
        <f aca="true" t="shared" si="5" ref="B56:B64">3597.9/10</f>
        <v>359.79</v>
      </c>
    </row>
    <row r="57" spans="1:2" ht="12.75">
      <c r="A57">
        <f t="shared" si="0"/>
        <v>2058</v>
      </c>
      <c r="B57" s="1">
        <f t="shared" si="5"/>
        <v>359.79</v>
      </c>
    </row>
    <row r="58" spans="1:2" ht="12.75">
      <c r="A58">
        <f t="shared" si="0"/>
        <v>2059</v>
      </c>
      <c r="B58" s="1">
        <f t="shared" si="5"/>
        <v>359.79</v>
      </c>
    </row>
    <row r="59" spans="1:2" ht="12.75">
      <c r="A59">
        <f t="shared" si="0"/>
        <v>2060</v>
      </c>
      <c r="B59" s="1">
        <f t="shared" si="5"/>
        <v>359.79</v>
      </c>
    </row>
    <row r="60" spans="1:2" ht="12.75">
      <c r="A60">
        <f t="shared" si="0"/>
        <v>2061</v>
      </c>
      <c r="B60" s="1">
        <f t="shared" si="5"/>
        <v>359.79</v>
      </c>
    </row>
    <row r="61" spans="1:2" ht="12.75">
      <c r="A61">
        <f t="shared" si="0"/>
        <v>2062</v>
      </c>
      <c r="B61" s="1">
        <f t="shared" si="5"/>
        <v>359.79</v>
      </c>
    </row>
    <row r="62" spans="1:2" ht="12.75">
      <c r="A62">
        <f t="shared" si="0"/>
        <v>2063</v>
      </c>
      <c r="B62" s="1">
        <f t="shared" si="5"/>
        <v>359.79</v>
      </c>
    </row>
    <row r="63" spans="1:2" ht="12.75">
      <c r="A63">
        <f t="shared" si="0"/>
        <v>2064</v>
      </c>
      <c r="B63" s="1">
        <f t="shared" si="5"/>
        <v>359.79</v>
      </c>
    </row>
    <row r="64" spans="1:2" ht="12.75">
      <c r="A64">
        <f t="shared" si="0"/>
        <v>2065</v>
      </c>
      <c r="B64" s="1">
        <f t="shared" si="5"/>
        <v>359.79</v>
      </c>
    </row>
    <row r="65" spans="1:2" ht="12.75">
      <c r="A65">
        <f t="shared" si="0"/>
        <v>2066</v>
      </c>
      <c r="B65" s="1">
        <f>3511/10</f>
        <v>351.1</v>
      </c>
    </row>
    <row r="66" spans="1:2" ht="12.75">
      <c r="A66">
        <f t="shared" si="0"/>
        <v>2067</v>
      </c>
      <c r="B66" s="1">
        <f aca="true" t="shared" si="6" ref="B66:B74">3511/10</f>
        <v>351.1</v>
      </c>
    </row>
    <row r="67" spans="1:2" ht="12.75">
      <c r="A67">
        <f t="shared" si="0"/>
        <v>2068</v>
      </c>
      <c r="B67" s="1">
        <f t="shared" si="6"/>
        <v>351.1</v>
      </c>
    </row>
    <row r="68" spans="1:2" ht="12.75">
      <c r="A68">
        <f t="shared" si="0"/>
        <v>2069</v>
      </c>
      <c r="B68" s="1">
        <f t="shared" si="6"/>
        <v>351.1</v>
      </c>
    </row>
    <row r="69" spans="1:2" ht="12.75">
      <c r="A69">
        <f t="shared" si="0"/>
        <v>2070</v>
      </c>
      <c r="B69" s="1">
        <f t="shared" si="6"/>
        <v>351.1</v>
      </c>
    </row>
    <row r="70" spans="1:2" ht="12.75">
      <c r="A70">
        <f t="shared" si="0"/>
        <v>2071</v>
      </c>
      <c r="B70" s="1">
        <f t="shared" si="6"/>
        <v>351.1</v>
      </c>
    </row>
    <row r="71" spans="1:2" ht="12.75">
      <c r="A71">
        <f aca="true" t="shared" si="7" ref="A71:A80">A70+1</f>
        <v>2072</v>
      </c>
      <c r="B71" s="1">
        <f t="shared" si="6"/>
        <v>351.1</v>
      </c>
    </row>
    <row r="72" spans="1:2" ht="12.75">
      <c r="A72">
        <f t="shared" si="7"/>
        <v>2073</v>
      </c>
      <c r="B72" s="1">
        <f t="shared" si="6"/>
        <v>351.1</v>
      </c>
    </row>
    <row r="73" spans="1:2" ht="12.75">
      <c r="A73">
        <f t="shared" si="7"/>
        <v>2074</v>
      </c>
      <c r="B73" s="1">
        <f t="shared" si="6"/>
        <v>351.1</v>
      </c>
    </row>
    <row r="74" spans="1:2" ht="12.75">
      <c r="A74">
        <f t="shared" si="7"/>
        <v>2075</v>
      </c>
      <c r="B74" s="1">
        <f t="shared" si="6"/>
        <v>351.1</v>
      </c>
    </row>
    <row r="75" spans="1:2" ht="12.75">
      <c r="A75">
        <f t="shared" si="7"/>
        <v>2076</v>
      </c>
      <c r="B75" s="1">
        <f aca="true" t="shared" si="8" ref="B75:B80">2232.2/6</f>
        <v>372.0333333333333</v>
      </c>
    </row>
    <row r="76" spans="1:2" ht="12.75">
      <c r="A76">
        <f t="shared" si="7"/>
        <v>2077</v>
      </c>
      <c r="B76" s="1">
        <f t="shared" si="8"/>
        <v>372.0333333333333</v>
      </c>
    </row>
    <row r="77" spans="1:2" ht="12.75">
      <c r="A77">
        <f t="shared" si="7"/>
        <v>2078</v>
      </c>
      <c r="B77" s="1">
        <f t="shared" si="8"/>
        <v>372.0333333333333</v>
      </c>
    </row>
    <row r="78" spans="1:2" ht="12.75">
      <c r="A78">
        <f t="shared" si="7"/>
        <v>2079</v>
      </c>
      <c r="B78" s="1">
        <f t="shared" si="8"/>
        <v>372.0333333333333</v>
      </c>
    </row>
    <row r="79" spans="1:2" ht="12.75">
      <c r="A79">
        <f t="shared" si="7"/>
        <v>2080</v>
      </c>
      <c r="B79" s="1">
        <f t="shared" si="8"/>
        <v>372.0333333333333</v>
      </c>
    </row>
    <row r="80" spans="1:2" ht="12.75">
      <c r="A80">
        <f t="shared" si="7"/>
        <v>2081</v>
      </c>
      <c r="B80" s="1">
        <f t="shared" si="8"/>
        <v>372.0333333333333</v>
      </c>
    </row>
    <row r="82" ht="12.75">
      <c r="A82" t="s">
        <v>2</v>
      </c>
    </row>
    <row r="83" ht="12.75">
      <c r="A83" t="s">
        <v>3</v>
      </c>
    </row>
    <row r="84" ht="12.75">
      <c r="A84" s="3" t="s">
        <v>4</v>
      </c>
    </row>
  </sheetData>
  <mergeCells count="2">
    <mergeCell ref="A1:D1"/>
    <mergeCell ref="A2:D2"/>
  </mergeCells>
  <hyperlinks>
    <hyperlink ref="A84" r:id="rId1" display="http://www.in.gov/ifa/files/TollRoadFinancialAnalysis.pdf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BREALEY</dc:creator>
  <cp:keywords/>
  <dc:description/>
  <cp:lastModifiedBy>gunveen.kaur</cp:lastModifiedBy>
  <dcterms:created xsi:type="dcterms:W3CDTF">2009-04-07T19:50:44Z</dcterms:created>
  <dcterms:modified xsi:type="dcterms:W3CDTF">2010-05-20T15:31:18Z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