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9135" windowHeight="4500" activeTab="0"/>
  </bookViews>
  <sheets>
    <sheet name="PD-02A" sheetId="1" r:id="rId1"/>
    <sheet name="Given PD-02A" sheetId="2" r:id="rId2"/>
    <sheet name="PD-03A" sheetId="3" r:id="rId3"/>
    <sheet name="Given PD-03A" sheetId="4" r:id="rId4"/>
  </sheets>
  <definedNames>
    <definedName name="_xlnm.Print_Titles" localSheetId="0">'PD-02A'!$1:$4</definedName>
    <definedName name="_xlnm.Print_Titles" localSheetId="2">'PD-03A'!$1:$4</definedName>
  </definedNames>
  <calcPr fullCalcOnLoad="1"/>
</workbook>
</file>

<file path=xl/comments1.xml><?xml version="1.0" encoding="utf-8"?>
<comments xmlns="http://schemas.openxmlformats.org/spreadsheetml/2006/main">
  <authors>
    <author>x</author>
  </authors>
  <commentList>
    <comment ref="E9" authorId="0">
      <text>
        <r>
          <rPr>
            <sz val="8"/>
            <rFont val="Tahoma"/>
            <family val="2"/>
          </rPr>
          <t>Enter appropriate data in yellow cells.  Your answers  will be verified.</t>
        </r>
      </text>
    </comment>
    <comment ref="B28" authorId="0">
      <text>
        <r>
          <rPr>
            <sz val="8"/>
            <rFont val="Tahoma"/>
            <family val="2"/>
          </rPr>
          <t xml:space="preserve">Enter the formula used as text in this column.  </t>
        </r>
      </text>
    </comment>
    <comment ref="E27" authorId="0">
      <text>
        <r>
          <rPr>
            <sz val="8"/>
            <rFont val="Tahoma"/>
            <family val="2"/>
          </rPr>
          <t>Enter appropriate data in yellow cells.  Your answers  for each plan will be verified.</t>
        </r>
      </text>
    </comment>
    <comment ref="B49" authorId="0">
      <text>
        <r>
          <rPr>
            <sz val="8"/>
            <rFont val="Tahoma"/>
            <family val="2"/>
          </rPr>
          <t xml:space="preserve">Enter the formula used as text in this column.  </t>
        </r>
      </text>
    </comment>
    <comment ref="E48" authorId="0">
      <text>
        <r>
          <rPr>
            <sz val="8"/>
            <rFont val="Tahoma"/>
            <family val="2"/>
          </rPr>
          <t>Enter appropriate data in yellow cells.  Your answers  for each plan will be verified.</t>
        </r>
      </text>
    </comment>
    <comment ref="E69" authorId="0">
      <text>
        <r>
          <rPr>
            <sz val="8"/>
            <rFont val="Tahoma"/>
            <family val="2"/>
          </rPr>
          <t>Enter appropriate data in yellow cells.  Your answers  for each plan will be verified.</t>
        </r>
      </text>
    </comment>
    <comment ref="E10" authorId="0">
      <text>
        <r>
          <rPr>
            <sz val="8"/>
            <rFont val="Tahoma"/>
            <family val="2"/>
          </rPr>
          <t>Enter appropriate data in yellow cells.  Your answers  will be verified.</t>
        </r>
      </text>
    </comment>
  </commentList>
</comments>
</file>

<file path=xl/comments3.xml><?xml version="1.0" encoding="utf-8"?>
<comments xmlns="http://schemas.openxmlformats.org/spreadsheetml/2006/main">
  <authors>
    <author>x</author>
  </authors>
  <commentList>
    <comment ref="B14" authorId="0">
      <text>
        <r>
          <rPr>
            <sz val="8"/>
            <rFont val="Tahoma"/>
            <family val="2"/>
          </rPr>
          <t xml:space="preserve">Enter the formula used as text in this column.  </t>
        </r>
      </text>
    </comment>
    <comment ref="E10" authorId="0">
      <text>
        <r>
          <rPr>
            <sz val="8"/>
            <rFont val="Tahoma"/>
            <family val="2"/>
          </rPr>
          <t>Enter appropriate data in yellow cells.  Your answers  for each plan will be verified.</t>
        </r>
      </text>
    </comment>
    <comment ref="E25" authorId="0">
      <text>
        <r>
          <rPr>
            <sz val="8"/>
            <rFont val="Tahoma"/>
            <family val="2"/>
          </rPr>
          <t>Round your answers for "Shares of partners" to the nearest whole dollar.</t>
        </r>
      </text>
    </comment>
    <comment ref="E51" authorId="0">
      <text>
        <r>
          <rPr>
            <sz val="8"/>
            <rFont val="Tahoma"/>
            <family val="2"/>
          </rPr>
          <t>Enter appropriate data in yellow cells.  Your Credit entries will be verified.</t>
        </r>
      </text>
    </comment>
    <comment ref="D33" authorId="0">
      <text>
        <r>
          <rPr>
            <sz val="8"/>
            <rFont val="Tahoma"/>
            <family val="2"/>
          </rPr>
          <t>Enter appropriate data in yellow cells.  Your answers  for "Ending capital balances" will be verified.</t>
        </r>
      </text>
    </comment>
  </commentList>
</comments>
</file>

<file path=xl/sharedStrings.xml><?xml version="1.0" encoding="utf-8"?>
<sst xmlns="http://schemas.openxmlformats.org/spreadsheetml/2006/main" count="183" uniqueCount="124">
  <si>
    <t>Student Name:</t>
  </si>
  <si>
    <t>Class:</t>
  </si>
  <si>
    <t>to Share Net Incomes and Losses</t>
  </si>
  <si>
    <t>Plan A - in the ratio of initial investment</t>
  </si>
  <si>
    <t>Preliminary Calculations</t>
  </si>
  <si>
    <t>Plan B - in proportion to time devoted to business:</t>
  </si>
  <si>
    <t>Percentages based on initial investments:</t>
  </si>
  <si>
    <t xml:space="preserve">  ratio of initial investment</t>
  </si>
  <si>
    <t>Plan b</t>
  </si>
  <si>
    <t>Percentages based on time:</t>
  </si>
  <si>
    <t xml:space="preserve">  initial investments, balance equally</t>
  </si>
  <si>
    <t>Salary allowance</t>
  </si>
  <si>
    <t xml:space="preserve">  Proposed interest rate</t>
  </si>
  <si>
    <t>Plan d</t>
  </si>
  <si>
    <t>Interest allowances</t>
  </si>
  <si>
    <t xml:space="preserve">  Year 1</t>
  </si>
  <si>
    <t xml:space="preserve">  Year 2</t>
  </si>
  <si>
    <t xml:space="preserve">  Year 3</t>
  </si>
  <si>
    <t>Year 1</t>
  </si>
  <si>
    <t>Sharing</t>
  </si>
  <si>
    <t>Plan</t>
  </si>
  <si>
    <t>Calculations</t>
  </si>
  <si>
    <t>(a)</t>
  </si>
  <si>
    <t>(b)</t>
  </si>
  <si>
    <t>(c)</t>
  </si>
  <si>
    <t>Totals</t>
  </si>
  <si>
    <t>(d)</t>
  </si>
  <si>
    <t>Year 2</t>
  </si>
  <si>
    <t>Year 3</t>
  </si>
  <si>
    <t>Expected net income (loss):</t>
  </si>
  <si>
    <t>Plans a and c</t>
  </si>
  <si>
    <t>Plans c and d</t>
  </si>
  <si>
    <t>Income/Loss</t>
  </si>
  <si>
    <t>General Journal</t>
  </si>
  <si>
    <t>Expected annual net income</t>
  </si>
  <si>
    <t>Plans to share net incomes and losses:</t>
  </si>
  <si>
    <t>Plan A:  Share equally</t>
  </si>
  <si>
    <t>Plan B:  In ratio of initial contributions</t>
  </si>
  <si>
    <t>Plan C:</t>
  </si>
  <si>
    <t>Date</t>
  </si>
  <si>
    <t>Account Titles</t>
  </si>
  <si>
    <t>Debit</t>
  </si>
  <si>
    <t>Credit</t>
  </si>
  <si>
    <t>a)</t>
  </si>
  <si>
    <t>Dec. 31</t>
  </si>
  <si>
    <t>Income Summary</t>
  </si>
  <si>
    <t xml:space="preserve">  Interest allowance on initial contributions</t>
  </si>
  <si>
    <t xml:space="preserve">  Balance shared equally</t>
  </si>
  <si>
    <t>b)</t>
  </si>
  <si>
    <t>Part 1 data:</t>
  </si>
  <si>
    <t>Total allocated</t>
  </si>
  <si>
    <t>Part 2 data:</t>
  </si>
  <si>
    <t>c)</t>
  </si>
  <si>
    <t>Net income</t>
  </si>
  <si>
    <t>Income earned</t>
  </si>
  <si>
    <t>Salary allowances</t>
  </si>
  <si>
    <t>Balance of income</t>
  </si>
  <si>
    <t>Balance allocated</t>
  </si>
  <si>
    <t>Part 3 data:</t>
  </si>
  <si>
    <t>Check figure:</t>
  </si>
  <si>
    <t>Total</t>
  </si>
  <si>
    <t>Beginning capital balances</t>
  </si>
  <si>
    <t>Plus:</t>
  </si>
  <si>
    <t>Investments by owners</t>
  </si>
  <si>
    <t>Net income:</t>
  </si>
  <si>
    <t xml:space="preserve">  Salary allowances</t>
  </si>
  <si>
    <t xml:space="preserve">  Interest allowances</t>
  </si>
  <si>
    <t xml:space="preserve">  Balance allocated equally</t>
  </si>
  <si>
    <t>Total net income</t>
  </si>
  <si>
    <t>Less partners' withdrawals</t>
  </si>
  <si>
    <t>Ending capital balances</t>
  </si>
  <si>
    <t>Income (Loss)</t>
  </si>
  <si>
    <t>Barb contribution</t>
  </si>
  <si>
    <t>Barb</t>
  </si>
  <si>
    <t xml:space="preserve">  Salary to Barb</t>
  </si>
  <si>
    <t>Barb's withdrawals</t>
  </si>
  <si>
    <t>Net income for year</t>
  </si>
  <si>
    <t xml:space="preserve">  Part 2, Barb, Ending Capital</t>
  </si>
  <si>
    <t>For Year Ended December 31</t>
  </si>
  <si>
    <t>Statement of Partners' Equity</t>
  </si>
  <si>
    <t>Shares of partners</t>
  </si>
  <si>
    <t>BBB PARTNERSHIP</t>
  </si>
  <si>
    <t xml:space="preserve">  Barb Beck, Capital</t>
  </si>
  <si>
    <t>Barb Beck, Capital</t>
  </si>
  <si>
    <t xml:space="preserve">  Barb Beck, Withdrawals</t>
  </si>
  <si>
    <t>Will contribution</t>
  </si>
  <si>
    <t xml:space="preserve">  Salary to Will</t>
  </si>
  <si>
    <t>Will's withdrawals</t>
  </si>
  <si>
    <t>Will</t>
  </si>
  <si>
    <t xml:space="preserve">  Will Beck, Capital</t>
  </si>
  <si>
    <t>Will Beck, Capital</t>
  </si>
  <si>
    <t xml:space="preserve">  Will Beck, Withdrawals</t>
  </si>
  <si>
    <t>40% x $18,000 loss</t>
  </si>
  <si>
    <t>50% x ($18,000 loss +</t>
  </si>
  <si>
    <t>40% x $45,000 income</t>
  </si>
  <si>
    <t>40% x $75,000 income</t>
  </si>
  <si>
    <t xml:space="preserve">  Baker - initial investment</t>
  </si>
  <si>
    <t xml:space="preserve">  Baker - half time</t>
  </si>
  <si>
    <t>Baker</t>
  </si>
  <si>
    <t>Baker and Farney</t>
  </si>
  <si>
    <t>Farney</t>
  </si>
  <si>
    <t>Baker and Farney's Alternative Plans</t>
  </si>
  <si>
    <t xml:space="preserve">  Farney - initial investment</t>
  </si>
  <si>
    <t xml:space="preserve">  Farney - full time</t>
  </si>
  <si>
    <t>Plan C - salary to Farney and balance in</t>
  </si>
  <si>
    <t xml:space="preserve">  Proposed salary to Farney</t>
  </si>
  <si>
    <t>Plan D - salary to Farney, interest on their</t>
  </si>
  <si>
    <t>Plan D, Year 1, Farney's share</t>
  </si>
  <si>
    <t xml:space="preserve">  $36,000 salary + $5,250 interest)</t>
  </si>
  <si>
    <t>Ron contribution</t>
  </si>
  <si>
    <t xml:space="preserve">  Salary to Ron</t>
  </si>
  <si>
    <t>Ron's withdrawals</t>
  </si>
  <si>
    <t>Ron</t>
  </si>
  <si>
    <t xml:space="preserve">  Ron Beck, Capital</t>
  </si>
  <si>
    <t>Ron Beck, Capital</t>
  </si>
  <si>
    <t xml:space="preserve">  Ron Beck, Withdrawals</t>
  </si>
  <si>
    <t>$225,000/3</t>
  </si>
  <si>
    <t>$225,000x($183,750/$525,000)</t>
  </si>
  <si>
    <t>To close Income Summary.</t>
  </si>
  <si>
    <t>To close withdrawal accounts.</t>
  </si>
  <si>
    <t>Given Data PD-03A:</t>
  </si>
  <si>
    <t>Problem D-03A</t>
  </si>
  <si>
    <t>Given Data PD-02A:</t>
  </si>
  <si>
    <t>Problem D-02A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</si>
</sst>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mmmm\ d\,\ yyyy"/>
    <numFmt numFmtId="166" formatCode="_(* #,##0.0_);_(* \(#,##0.0\);_(* &quot;-&quot;??_);_(@_)"/>
    <numFmt numFmtId="167" formatCode="_(* #,##0_);_(* \(#,##0\);_(* &quot;-&quot;??_);_(@_)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mmm\ d"/>
    <numFmt numFmtId="171" formatCode="_(&quot;$&quot;* #,##0.000_);_(&quot;$&quot;* \(#,##0.000\);_(&quot;$&quot;* &quot;-&quot;??_);_(@_)"/>
    <numFmt numFmtId="172" formatCode="_(&quot;$&quot;* #,##0.0000_);_(&quot;$&quot;* \(#,##0.0000\);_(&quot;$&quot;* &quot;-&quot;??_);_(@_)"/>
    <numFmt numFmtId="173" formatCode="00000"/>
    <numFmt numFmtId="174" formatCode="\(\c\)"/>
  </numFmts>
  <fonts count="2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sz val="8"/>
      <name val="Tahoma"/>
      <family val="2"/>
    </font>
    <font>
      <sz val="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10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sz val="11"/>
      <color indexed="10"/>
      <name val="Arial"/>
      <family val="2"/>
    </font>
    <font>
      <sz val="11"/>
      <color indexed="19"/>
      <name val="Arial"/>
      <family val="2"/>
    </font>
    <font>
      <b/>
      <sz val="11"/>
      <color indexed="63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Arial"/>
      <family val="2"/>
    </font>
    <font>
      <b/>
      <sz val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44"/>
      </bottom>
    </border>
    <border>
      <left style="hair">
        <color indexed="44"/>
      </left>
      <right style="hair">
        <color indexed="44"/>
      </right>
      <top>
        <color indexed="63"/>
      </top>
      <bottom style="thin"/>
    </border>
    <border>
      <left style="hair">
        <color indexed="44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>
        <color indexed="44"/>
      </left>
      <right>
        <color indexed="63"/>
      </right>
      <top style="thin"/>
      <bottom style="double"/>
    </border>
    <border>
      <left style="hair">
        <color indexed="44"/>
      </left>
      <right>
        <color indexed="63"/>
      </right>
      <top>
        <color indexed="63"/>
      </top>
      <bottom>
        <color indexed="63"/>
      </bottom>
    </border>
    <border>
      <left style="hair">
        <color indexed="44"/>
      </left>
      <right>
        <color indexed="63"/>
      </right>
      <top>
        <color indexed="63"/>
      </top>
      <bottom style="double"/>
    </border>
    <border>
      <left style="hair">
        <color indexed="44"/>
      </left>
      <right>
        <color indexed="63"/>
      </right>
      <top style="hair">
        <color indexed="44"/>
      </top>
      <bottom>
        <color indexed="63"/>
      </bottom>
    </border>
    <border>
      <left>
        <color indexed="63"/>
      </left>
      <right>
        <color indexed="63"/>
      </right>
      <top style="hair">
        <color indexed="44"/>
      </top>
      <bottom style="hair">
        <color indexed="44"/>
      </bottom>
    </border>
    <border>
      <left style="hair">
        <color indexed="44"/>
      </left>
      <right style="hair">
        <color indexed="44"/>
      </right>
      <top>
        <color indexed="63"/>
      </top>
      <bottom style="hair">
        <color indexed="44"/>
      </bottom>
    </border>
    <border>
      <left style="hair">
        <color indexed="44"/>
      </left>
      <right>
        <color indexed="63"/>
      </right>
      <top>
        <color indexed="63"/>
      </top>
      <bottom style="hair">
        <color indexed="44"/>
      </bottom>
    </border>
    <border>
      <left style="hair">
        <color indexed="44"/>
      </left>
      <right style="hair">
        <color indexed="44"/>
      </right>
      <top>
        <color indexed="63"/>
      </top>
      <bottom style="double"/>
    </border>
    <border>
      <left style="hair">
        <color indexed="44"/>
      </left>
      <right style="hair">
        <color indexed="44"/>
      </right>
      <top>
        <color indexed="63"/>
      </top>
      <bottom>
        <color indexed="63"/>
      </bottom>
    </border>
    <border>
      <left style="hair">
        <color indexed="44"/>
      </left>
      <right>
        <color indexed="63"/>
      </right>
      <top style="hair">
        <color indexed="44"/>
      </top>
      <bottom style="thin"/>
    </border>
    <border>
      <left style="hair">
        <color indexed="44"/>
      </left>
      <right style="hair">
        <color indexed="44"/>
      </right>
      <top style="thin"/>
      <bottom style="double"/>
    </border>
    <border>
      <left>
        <color indexed="63"/>
      </left>
      <right style="hair">
        <color indexed="44"/>
      </right>
      <top style="hair">
        <color indexed="44"/>
      </top>
      <bottom style="thin"/>
    </border>
    <border>
      <left>
        <color indexed="63"/>
      </left>
      <right style="hair">
        <color indexed="44"/>
      </right>
      <top>
        <color indexed="63"/>
      </top>
      <bottom style="hair">
        <color indexed="4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1" applyNumberFormat="0" applyAlignment="0" applyProtection="0"/>
    <xf numFmtId="0" fontId="15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7" borderId="0" applyNumberFormat="0" applyBorder="0" applyAlignment="0" applyProtection="0"/>
    <xf numFmtId="0" fontId="0" fillId="4" borderId="7" applyNumberFormat="0" applyFont="0" applyAlignment="0" applyProtection="0"/>
    <xf numFmtId="0" fontId="24" fillId="16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3" fontId="5" fillId="0" borderId="0" xfId="0" applyNumberFormat="1" applyFont="1" applyAlignment="1" applyProtection="1">
      <alignment/>
      <protection/>
    </xf>
    <xf numFmtId="1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 applyProtection="1">
      <alignment/>
      <protection/>
    </xf>
    <xf numFmtId="1" fontId="0" fillId="0" borderId="0" xfId="0" applyNumberFormat="1" applyFont="1" applyBorder="1" applyAlignment="1" applyProtection="1">
      <alignment/>
      <protection/>
    </xf>
    <xf numFmtId="1" fontId="0" fillId="0" borderId="0" xfId="44" applyNumberFormat="1" applyFont="1" applyBorder="1" applyAlignment="1">
      <alignment/>
    </xf>
    <xf numFmtId="1" fontId="0" fillId="0" borderId="0" xfId="42" applyNumberFormat="1" applyFont="1" applyBorder="1" applyAlignment="1">
      <alignment/>
    </xf>
    <xf numFmtId="169" fontId="0" fillId="0" borderId="0" xfId="44" applyNumberFormat="1" applyFont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 applyProtection="1">
      <alignment horizontal="left"/>
      <protection/>
    </xf>
    <xf numFmtId="1" fontId="0" fillId="2" borderId="0" xfId="0" applyNumberFormat="1" applyFont="1" applyFill="1" applyBorder="1" applyAlignment="1">
      <alignment/>
    </xf>
    <xf numFmtId="0" fontId="0" fillId="2" borderId="0" xfId="0" applyFill="1" applyAlignment="1">
      <alignment/>
    </xf>
    <xf numFmtId="1" fontId="0" fillId="2" borderId="0" xfId="0" applyNumberFormat="1" applyFont="1" applyFill="1" applyBorder="1" applyAlignment="1" applyProtection="1">
      <alignment/>
      <protection/>
    </xf>
    <xf numFmtId="167" fontId="0" fillId="2" borderId="0" xfId="42" applyNumberFormat="1" applyFont="1" applyFill="1" applyBorder="1" applyAlignment="1">
      <alignment/>
    </xf>
    <xf numFmtId="167" fontId="0" fillId="2" borderId="0" xfId="42" applyNumberFormat="1" applyFont="1" applyFill="1" applyBorder="1" applyAlignment="1" applyProtection="1">
      <alignment/>
      <protection/>
    </xf>
    <xf numFmtId="9" fontId="0" fillId="2" borderId="0" xfId="59" applyFont="1" applyFill="1" applyBorder="1" applyAlignment="1" applyProtection="1">
      <alignment/>
      <protection/>
    </xf>
    <xf numFmtId="1" fontId="0" fillId="16" borderId="0" xfId="0" applyNumberFormat="1" applyFont="1" applyFill="1" applyBorder="1" applyAlignment="1" applyProtection="1">
      <alignment/>
      <protection/>
    </xf>
    <xf numFmtId="1" fontId="0" fillId="16" borderId="0" xfId="0" applyNumberFormat="1" applyFont="1" applyFill="1" applyBorder="1" applyAlignment="1">
      <alignment/>
    </xf>
    <xf numFmtId="1" fontId="0" fillId="2" borderId="0" xfId="0" applyNumberFormat="1" applyFont="1" applyFill="1" applyBorder="1" applyAlignment="1" applyProtection="1">
      <alignment/>
      <protection/>
    </xf>
    <xf numFmtId="169" fontId="0" fillId="2" borderId="0" xfId="44" applyNumberFormat="1" applyFont="1" applyFill="1" applyBorder="1" applyAlignment="1" applyProtection="1">
      <alignment/>
      <protection/>
    </xf>
    <xf numFmtId="167" fontId="0" fillId="2" borderId="0" xfId="42" applyNumberFormat="1" applyFont="1" applyFill="1" applyBorder="1" applyAlignment="1" applyProtection="1">
      <alignment/>
      <protection/>
    </xf>
    <xf numFmtId="1" fontId="0" fillId="2" borderId="0" xfId="0" applyNumberFormat="1" applyFont="1" applyFill="1" applyBorder="1" applyAlignment="1" applyProtection="1">
      <alignment horizontal="center"/>
      <protection/>
    </xf>
    <xf numFmtId="1" fontId="1" fillId="2" borderId="0" xfId="0" applyNumberFormat="1" applyFont="1" applyFill="1" applyBorder="1" applyAlignment="1" applyProtection="1">
      <alignment horizontal="centerContinuous"/>
      <protection/>
    </xf>
    <xf numFmtId="1" fontId="0" fillId="2" borderId="0" xfId="0" applyNumberFormat="1" applyFont="1" applyFill="1" applyBorder="1" applyAlignment="1" applyProtection="1">
      <alignment horizontal="centerContinuous"/>
      <protection/>
    </xf>
    <xf numFmtId="1" fontId="0" fillId="2" borderId="10" xfId="0" applyNumberFormat="1" applyFont="1" applyFill="1" applyBorder="1" applyAlignment="1" applyProtection="1">
      <alignment horizontal="center"/>
      <protection/>
    </xf>
    <xf numFmtId="169" fontId="0" fillId="2" borderId="10" xfId="44" applyNumberFormat="1" applyFont="1" applyFill="1" applyBorder="1" applyAlignment="1" applyProtection="1">
      <alignment/>
      <protection/>
    </xf>
    <xf numFmtId="1" fontId="0" fillId="2" borderId="11" xfId="0" applyNumberFormat="1" applyFont="1" applyFill="1" applyBorder="1" applyAlignment="1" applyProtection="1">
      <alignment/>
      <protection/>
    </xf>
    <xf numFmtId="0" fontId="8" fillId="2" borderId="0" xfId="0" applyFont="1" applyFill="1" applyAlignment="1">
      <alignment horizontal="center"/>
    </xf>
    <xf numFmtId="1" fontId="6" fillId="2" borderId="0" xfId="0" applyNumberFormat="1" applyFont="1" applyFill="1" applyBorder="1" applyAlignment="1">
      <alignment/>
    </xf>
    <xf numFmtId="1" fontId="6" fillId="2" borderId="0" xfId="0" applyNumberFormat="1" applyFont="1" applyFill="1" applyBorder="1" applyAlignment="1" applyProtection="1">
      <alignment/>
      <protection/>
    </xf>
    <xf numFmtId="0" fontId="0" fillId="2" borderId="0" xfId="0" applyFont="1" applyFill="1" applyAlignment="1">
      <alignment horizontal="center"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 applyProtection="1">
      <alignment horizontal="center"/>
      <protection/>
    </xf>
    <xf numFmtId="0" fontId="0" fillId="2" borderId="0" xfId="0" applyFont="1" applyFill="1" applyAlignment="1" applyProtection="1">
      <alignment horizontal="left"/>
      <protection/>
    </xf>
    <xf numFmtId="0" fontId="0" fillId="2" borderId="0" xfId="0" applyFill="1" applyAlignment="1">
      <alignment horizontal="center"/>
    </xf>
    <xf numFmtId="37" fontId="0" fillId="2" borderId="0" xfId="0" applyNumberFormat="1" applyFont="1" applyFill="1" applyAlignment="1" applyProtection="1">
      <alignment horizontal="center"/>
      <protection/>
    </xf>
    <xf numFmtId="37" fontId="0" fillId="2" borderId="0" xfId="0" applyNumberFormat="1" applyFont="1" applyFill="1" applyAlignment="1" applyProtection="1">
      <alignment horizontal="left"/>
      <protection/>
    </xf>
    <xf numFmtId="5" fontId="0" fillId="2" borderId="0" xfId="0" applyNumberFormat="1" applyFont="1" applyFill="1" applyBorder="1" applyAlignment="1" applyProtection="1">
      <alignment/>
      <protection/>
    </xf>
    <xf numFmtId="5" fontId="0" fillId="2" borderId="10" xfId="0" applyNumberFormat="1" applyFont="1" applyFill="1" applyBorder="1" applyAlignment="1" applyProtection="1">
      <alignment/>
      <protection/>
    </xf>
    <xf numFmtId="174" fontId="0" fillId="2" borderId="0" xfId="0" applyNumberFormat="1" applyFont="1" applyFill="1" applyAlignment="1">
      <alignment horizontal="center"/>
    </xf>
    <xf numFmtId="169" fontId="0" fillId="2" borderId="0" xfId="0" applyNumberFormat="1" applyFill="1" applyAlignment="1">
      <alignment/>
    </xf>
    <xf numFmtId="0" fontId="0" fillId="2" borderId="10" xfId="0" applyFont="1" applyFill="1" applyBorder="1" applyAlignment="1">
      <alignment/>
    </xf>
    <xf numFmtId="1" fontId="0" fillId="2" borderId="0" xfId="0" applyNumberFormat="1" applyFont="1" applyFill="1" applyBorder="1" applyAlignment="1" applyProtection="1" quotePrefix="1">
      <alignment horizontal="center"/>
      <protection/>
    </xf>
    <xf numFmtId="167" fontId="0" fillId="2" borderId="0" xfId="42" applyNumberFormat="1" applyFont="1" applyFill="1" applyBorder="1" applyAlignment="1" applyProtection="1">
      <alignment horizontal="right"/>
      <protection/>
    </xf>
    <xf numFmtId="5" fontId="0" fillId="2" borderId="0" xfId="0" applyNumberFormat="1" applyFont="1" applyFill="1" applyAlignment="1" applyProtection="1">
      <alignment/>
      <protection/>
    </xf>
    <xf numFmtId="37" fontId="0" fillId="2" borderId="0" xfId="0" applyNumberFormat="1" applyFont="1" applyFill="1" applyAlignment="1" applyProtection="1">
      <alignment/>
      <protection/>
    </xf>
    <xf numFmtId="3" fontId="5" fillId="2" borderId="0" xfId="0" applyNumberFormat="1" applyFont="1" applyFill="1" applyAlignment="1" applyProtection="1">
      <alignment/>
      <protection/>
    </xf>
    <xf numFmtId="0" fontId="4" fillId="2" borderId="0" xfId="0" applyFont="1" applyFill="1" applyAlignment="1">
      <alignment/>
    </xf>
    <xf numFmtId="1" fontId="1" fillId="2" borderId="0" xfId="0" applyNumberFormat="1" applyFont="1" applyFill="1" applyBorder="1" applyAlignment="1" applyProtection="1">
      <alignment horizontal="center"/>
      <protection/>
    </xf>
    <xf numFmtId="1" fontId="1" fillId="2" borderId="10" xfId="0" applyNumberFormat="1" applyFont="1" applyFill="1" applyBorder="1" applyAlignment="1" applyProtection="1">
      <alignment horizontal="center"/>
      <protection/>
    </xf>
    <xf numFmtId="42" fontId="0" fillId="2" borderId="0" xfId="44" applyNumberFormat="1" applyFont="1" applyFill="1" applyBorder="1" applyAlignment="1">
      <alignment/>
    </xf>
    <xf numFmtId="42" fontId="0" fillId="2" borderId="0" xfId="42" applyNumberFormat="1" applyFont="1" applyFill="1" applyBorder="1" applyAlignment="1">
      <alignment/>
    </xf>
    <xf numFmtId="42" fontId="0" fillId="2" borderId="0" xfId="0" applyNumberFormat="1" applyFont="1" applyFill="1" applyBorder="1" applyAlignment="1">
      <alignment/>
    </xf>
    <xf numFmtId="42" fontId="0" fillId="2" borderId="0" xfId="0" applyNumberFormat="1" applyFont="1" applyFill="1" applyBorder="1" applyAlignment="1" applyProtection="1">
      <alignment/>
      <protection/>
    </xf>
    <xf numFmtId="42" fontId="0" fillId="2" borderId="0" xfId="42" applyNumberFormat="1" applyFont="1" applyFill="1" applyBorder="1" applyAlignment="1" applyProtection="1">
      <alignment/>
      <protection/>
    </xf>
    <xf numFmtId="42" fontId="0" fillId="2" borderId="0" xfId="44" applyNumberFormat="1" applyFont="1" applyFill="1" applyBorder="1" applyAlignment="1" applyProtection="1">
      <alignment/>
      <protection/>
    </xf>
    <xf numFmtId="42" fontId="0" fillId="2" borderId="0" xfId="44" applyNumberFormat="1" applyFont="1" applyFill="1" applyAlignment="1">
      <alignment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 applyProtection="1">
      <alignment horizontal="centerContinuous"/>
      <protection/>
    </xf>
    <xf numFmtId="0" fontId="1" fillId="2" borderId="0" xfId="0" applyFont="1" applyFill="1" applyAlignment="1">
      <alignment horizontal="centerContinuous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/>
    </xf>
    <xf numFmtId="0" fontId="1" fillId="2" borderId="10" xfId="0" applyFont="1" applyFill="1" applyBorder="1" applyAlignment="1">
      <alignment horizontal="center"/>
    </xf>
    <xf numFmtId="0" fontId="1" fillId="2" borderId="10" xfId="0" applyFont="1" applyFill="1" applyBorder="1" applyAlignment="1">
      <alignment/>
    </xf>
    <xf numFmtId="0" fontId="1" fillId="2" borderId="10" xfId="0" applyFont="1" applyFill="1" applyBorder="1" applyAlignment="1" applyProtection="1">
      <alignment horizontal="center"/>
      <protection/>
    </xf>
    <xf numFmtId="0" fontId="1" fillId="2" borderId="10" xfId="0" applyFont="1" applyFill="1" applyBorder="1" applyAlignment="1" applyProtection="1">
      <alignment horizontal="centerContinuous"/>
      <protection/>
    </xf>
    <xf numFmtId="1" fontId="1" fillId="2" borderId="10" xfId="0" applyNumberFormat="1" applyFont="1" applyFill="1" applyBorder="1" applyAlignment="1" applyProtection="1">
      <alignment horizontal="left"/>
      <protection/>
    </xf>
    <xf numFmtId="1" fontId="1" fillId="2" borderId="10" xfId="0" applyNumberFormat="1" applyFont="1" applyFill="1" applyBorder="1" applyAlignment="1" applyProtection="1">
      <alignment/>
      <protection/>
    </xf>
    <xf numFmtId="0" fontId="8" fillId="2" borderId="0" xfId="0" applyFont="1" applyFill="1" applyBorder="1" applyAlignment="1" applyProtection="1">
      <alignment horizontal="center"/>
      <protection/>
    </xf>
    <xf numFmtId="167" fontId="0" fillId="7" borderId="12" xfId="42" applyNumberFormat="1" applyFont="1" applyFill="1" applyBorder="1" applyAlignment="1" applyProtection="1">
      <alignment/>
      <protection locked="0"/>
    </xf>
    <xf numFmtId="167" fontId="0" fillId="7" borderId="13" xfId="42" applyNumberFormat="1" applyFont="1" applyFill="1" applyBorder="1" applyAlignment="1" applyProtection="1">
      <alignment/>
      <protection locked="0"/>
    </xf>
    <xf numFmtId="169" fontId="0" fillId="7" borderId="14" xfId="44" applyNumberFormat="1" applyFont="1" applyFill="1" applyBorder="1" applyAlignment="1" applyProtection="1">
      <alignment/>
      <protection locked="0"/>
    </xf>
    <xf numFmtId="169" fontId="0" fillId="7" borderId="15" xfId="44" applyNumberFormat="1" applyFont="1" applyFill="1" applyBorder="1" applyAlignment="1" applyProtection="1">
      <alignment/>
      <protection locked="0"/>
    </xf>
    <xf numFmtId="169" fontId="0" fillId="7" borderId="0" xfId="44" applyNumberFormat="1" applyFont="1" applyFill="1" applyBorder="1" applyAlignment="1" applyProtection="1">
      <alignment/>
      <protection locked="0"/>
    </xf>
    <xf numFmtId="169" fontId="0" fillId="7" borderId="11" xfId="44" applyNumberFormat="1" applyFont="1" applyFill="1" applyBorder="1" applyAlignment="1" applyProtection="1">
      <alignment/>
      <protection locked="0"/>
    </xf>
    <xf numFmtId="167" fontId="0" fillId="7" borderId="16" xfId="42" applyNumberFormat="1" applyFont="1" applyFill="1" applyBorder="1" applyAlignment="1" applyProtection="1">
      <alignment/>
      <protection locked="0"/>
    </xf>
    <xf numFmtId="169" fontId="0" fillId="7" borderId="10" xfId="44" applyNumberFormat="1" applyFont="1" applyFill="1" applyBorder="1" applyAlignment="1" applyProtection="1">
      <alignment/>
      <protection locked="0"/>
    </xf>
    <xf numFmtId="169" fontId="0" fillId="7" borderId="17" xfId="44" applyNumberFormat="1" applyFont="1" applyFill="1" applyBorder="1" applyAlignment="1" applyProtection="1">
      <alignment/>
      <protection locked="0"/>
    </xf>
    <xf numFmtId="169" fontId="0" fillId="7" borderId="16" xfId="44" applyNumberFormat="1" applyFont="1" applyFill="1" applyBorder="1" applyAlignment="1" applyProtection="1">
      <alignment/>
      <protection locked="0"/>
    </xf>
    <xf numFmtId="167" fontId="0" fillId="7" borderId="10" xfId="42" applyNumberFormat="1" applyFont="1" applyFill="1" applyBorder="1" applyAlignment="1" applyProtection="1">
      <alignment/>
      <protection locked="0"/>
    </xf>
    <xf numFmtId="167" fontId="0" fillId="7" borderId="18" xfId="42" applyNumberFormat="1" applyFont="1" applyFill="1" applyBorder="1" applyAlignment="1" applyProtection="1">
      <alignment/>
      <protection locked="0"/>
    </xf>
    <xf numFmtId="167" fontId="0" fillId="7" borderId="0" xfId="42" applyNumberFormat="1" applyFont="1" applyFill="1" applyBorder="1" applyAlignment="1" applyProtection="1">
      <alignment/>
      <protection locked="0"/>
    </xf>
    <xf numFmtId="10" fontId="0" fillId="7" borderId="11" xfId="59" applyNumberFormat="1" applyFont="1" applyFill="1" applyBorder="1" applyAlignment="1" applyProtection="1">
      <alignment/>
      <protection locked="0"/>
    </xf>
    <xf numFmtId="9" fontId="0" fillId="7" borderId="11" xfId="59" applyFont="1" applyFill="1" applyBorder="1" applyAlignment="1" applyProtection="1">
      <alignment/>
      <protection locked="0"/>
    </xf>
    <xf numFmtId="167" fontId="0" fillId="7" borderId="19" xfId="42" applyNumberFormat="1" applyFont="1" applyFill="1" applyBorder="1" applyAlignment="1" applyProtection="1">
      <alignment/>
      <protection locked="0"/>
    </xf>
    <xf numFmtId="167" fontId="0" fillId="7" borderId="0" xfId="42" applyNumberFormat="1" applyFont="1" applyFill="1" applyBorder="1" applyAlignment="1" applyProtection="1">
      <alignment/>
      <protection locked="0"/>
    </xf>
    <xf numFmtId="167" fontId="0" fillId="7" borderId="19" xfId="42" applyNumberFormat="1" applyFont="1" applyFill="1" applyBorder="1" applyAlignment="1" applyProtection="1">
      <alignment/>
      <protection locked="0"/>
    </xf>
    <xf numFmtId="167" fontId="0" fillId="7" borderId="10" xfId="0" applyNumberFormat="1" applyFont="1" applyFill="1" applyBorder="1" applyAlignment="1" applyProtection="1">
      <alignment/>
      <protection locked="0"/>
    </xf>
    <xf numFmtId="167" fontId="0" fillId="7" borderId="12" xfId="0" applyNumberFormat="1" applyFont="1" applyFill="1" applyBorder="1" applyAlignment="1" applyProtection="1">
      <alignment/>
      <protection locked="0"/>
    </xf>
    <xf numFmtId="37" fontId="0" fillId="7" borderId="13" xfId="0" applyNumberFormat="1" applyFont="1" applyFill="1" applyBorder="1" applyAlignment="1" applyProtection="1">
      <alignment/>
      <protection locked="0"/>
    </xf>
    <xf numFmtId="169" fontId="0" fillId="7" borderId="20" xfId="44" applyNumberFormat="1" applyFont="1" applyFill="1" applyBorder="1" applyAlignment="1" applyProtection="1">
      <alignment/>
      <protection locked="0"/>
    </xf>
    <xf numFmtId="169" fontId="0" fillId="7" borderId="21" xfId="44" applyNumberFormat="1" applyFont="1" applyFill="1" applyBorder="1" applyAlignment="1" applyProtection="1">
      <alignment/>
      <protection locked="0"/>
    </xf>
    <xf numFmtId="169" fontId="0" fillId="7" borderId="22" xfId="44" applyNumberFormat="1" applyFont="1" applyFill="1" applyBorder="1" applyAlignment="1" applyProtection="1">
      <alignment/>
      <protection locked="0"/>
    </xf>
    <xf numFmtId="169" fontId="0" fillId="7" borderId="17" xfId="44" applyNumberFormat="1" applyFont="1" applyFill="1" applyBorder="1" applyAlignment="1" applyProtection="1">
      <alignment/>
      <protection locked="0"/>
    </xf>
    <xf numFmtId="167" fontId="0" fillId="7" borderId="11" xfId="0" applyNumberFormat="1" applyFill="1" applyBorder="1" applyAlignment="1" applyProtection="1">
      <alignment/>
      <protection locked="0"/>
    </xf>
    <xf numFmtId="167" fontId="0" fillId="7" borderId="20" xfId="0" applyNumberFormat="1" applyFill="1" applyBorder="1" applyAlignment="1" applyProtection="1">
      <alignment/>
      <protection locked="0"/>
    </xf>
    <xf numFmtId="167" fontId="0" fillId="7" borderId="10" xfId="42" applyNumberFormat="1" applyFill="1" applyBorder="1" applyAlignment="1" applyProtection="1">
      <alignment/>
      <protection locked="0"/>
    </xf>
    <xf numFmtId="37" fontId="0" fillId="7" borderId="0" xfId="0" applyNumberFormat="1" applyFont="1" applyFill="1" applyAlignment="1" applyProtection="1">
      <alignment/>
      <protection locked="0"/>
    </xf>
    <xf numFmtId="37" fontId="0" fillId="7" borderId="23" xfId="0" applyNumberFormat="1" applyFont="1" applyFill="1" applyBorder="1" applyAlignment="1" applyProtection="1">
      <alignment/>
      <protection locked="0"/>
    </xf>
    <xf numFmtId="37" fontId="0" fillId="7" borderId="16" xfId="0" applyNumberFormat="1" applyFont="1" applyFill="1" applyBorder="1" applyAlignment="1" applyProtection="1">
      <alignment/>
      <protection locked="0"/>
    </xf>
    <xf numFmtId="5" fontId="0" fillId="7" borderId="0" xfId="0" applyNumberFormat="1" applyFont="1" applyFill="1" applyAlignment="1" applyProtection="1">
      <alignment/>
      <protection locked="0"/>
    </xf>
    <xf numFmtId="5" fontId="0" fillId="7" borderId="23" xfId="0" applyNumberFormat="1" applyFont="1" applyFill="1" applyBorder="1" applyAlignment="1" applyProtection="1">
      <alignment/>
      <protection locked="0"/>
    </xf>
    <xf numFmtId="5" fontId="0" fillId="7" borderId="16" xfId="0" applyNumberFormat="1" applyFont="1" applyFill="1" applyBorder="1" applyAlignment="1" applyProtection="1">
      <alignment/>
      <protection locked="0"/>
    </xf>
    <xf numFmtId="169" fontId="0" fillId="7" borderId="14" xfId="0" applyNumberFormat="1" applyFont="1" applyFill="1" applyBorder="1" applyAlignment="1" applyProtection="1">
      <alignment/>
      <protection locked="0"/>
    </xf>
    <xf numFmtId="169" fontId="0" fillId="7" borderId="22" xfId="0" applyNumberFormat="1" applyFont="1" applyFill="1" applyBorder="1" applyAlignment="1" applyProtection="1">
      <alignment/>
      <protection locked="0"/>
    </xf>
    <xf numFmtId="167" fontId="0" fillId="7" borderId="0" xfId="42" applyNumberFormat="1" applyFill="1" applyAlignment="1" applyProtection="1">
      <alignment/>
      <protection locked="0"/>
    </xf>
    <xf numFmtId="167" fontId="0" fillId="7" borderId="23" xfId="42" applyNumberFormat="1" applyFill="1" applyBorder="1" applyAlignment="1" applyProtection="1">
      <alignment/>
      <protection locked="0"/>
    </xf>
    <xf numFmtId="169" fontId="0" fillId="7" borderId="0" xfId="44" applyNumberFormat="1" applyFill="1" applyAlignment="1" applyProtection="1">
      <alignment/>
      <protection locked="0"/>
    </xf>
    <xf numFmtId="169" fontId="0" fillId="7" borderId="23" xfId="44" applyNumberFormat="1" applyFill="1" applyBorder="1" applyAlignment="1" applyProtection="1">
      <alignment/>
      <protection locked="0"/>
    </xf>
    <xf numFmtId="169" fontId="0" fillId="7" borderId="11" xfId="44" applyNumberFormat="1" applyFill="1" applyBorder="1" applyAlignment="1" applyProtection="1">
      <alignment/>
      <protection locked="0"/>
    </xf>
    <xf numFmtId="167" fontId="0" fillId="7" borderId="24" xfId="42" applyNumberFormat="1" applyFill="1" applyBorder="1" applyAlignment="1" applyProtection="1">
      <alignment/>
      <protection locked="0"/>
    </xf>
    <xf numFmtId="169" fontId="0" fillId="7" borderId="11" xfId="0" applyNumberFormat="1" applyFill="1" applyBorder="1" applyAlignment="1" applyProtection="1">
      <alignment/>
      <protection locked="0"/>
    </xf>
    <xf numFmtId="5" fontId="0" fillId="7" borderId="14" xfId="0" applyNumberFormat="1" applyFill="1" applyBorder="1" applyAlignment="1" applyProtection="1">
      <alignment/>
      <protection locked="0"/>
    </xf>
    <xf numFmtId="5" fontId="0" fillId="7" borderId="14" xfId="0" applyNumberFormat="1" applyFont="1" applyFill="1" applyBorder="1" applyAlignment="1" applyProtection="1">
      <alignment/>
      <protection locked="0"/>
    </xf>
    <xf numFmtId="5" fontId="0" fillId="7" borderId="25" xfId="0" applyNumberFormat="1" applyFont="1" applyFill="1" applyBorder="1" applyAlignment="1" applyProtection="1">
      <alignment/>
      <protection locked="0"/>
    </xf>
    <xf numFmtId="5" fontId="0" fillId="7" borderId="10" xfId="0" applyNumberFormat="1" applyFont="1" applyFill="1" applyBorder="1" applyAlignment="1" applyProtection="1">
      <alignment/>
      <protection locked="0"/>
    </xf>
    <xf numFmtId="5" fontId="0" fillId="7" borderId="0" xfId="0" applyNumberFormat="1" applyFont="1" applyFill="1" applyBorder="1" applyAlignment="1" applyProtection="1">
      <alignment/>
      <protection locked="0"/>
    </xf>
    <xf numFmtId="5" fontId="0" fillId="7" borderId="22" xfId="0" applyNumberFormat="1" applyFont="1" applyFill="1" applyBorder="1" applyAlignment="1" applyProtection="1">
      <alignment/>
      <protection locked="0"/>
    </xf>
    <xf numFmtId="5" fontId="0" fillId="7" borderId="17" xfId="0" applyNumberFormat="1" applyFont="1" applyFill="1" applyBorder="1" applyAlignment="1" applyProtection="1">
      <alignment/>
      <protection locked="0"/>
    </xf>
    <xf numFmtId="169" fontId="0" fillId="7" borderId="20" xfId="44" applyNumberFormat="1" applyFill="1" applyBorder="1" applyAlignment="1" applyProtection="1">
      <alignment/>
      <protection locked="0"/>
    </xf>
    <xf numFmtId="167" fontId="0" fillId="7" borderId="26" xfId="42" applyNumberFormat="1" applyFill="1" applyBorder="1" applyAlignment="1" applyProtection="1">
      <alignment/>
      <protection locked="0"/>
    </xf>
    <xf numFmtId="0" fontId="1" fillId="0" borderId="0" xfId="0" applyFont="1" applyAlignment="1" applyProtection="1">
      <alignment horizontal="left"/>
      <protection locked="0"/>
    </xf>
    <xf numFmtId="1" fontId="1" fillId="2" borderId="0" xfId="0" applyNumberFormat="1" applyFont="1" applyFill="1" applyBorder="1" applyAlignment="1" applyProtection="1">
      <alignment horizontal="center"/>
      <protection/>
    </xf>
    <xf numFmtId="1" fontId="0" fillId="7" borderId="0" xfId="0" applyNumberFormat="1" applyFont="1" applyFill="1" applyBorder="1" applyAlignment="1" applyProtection="1">
      <alignment horizontal="left"/>
      <protection locked="0"/>
    </xf>
    <xf numFmtId="0" fontId="1" fillId="0" borderId="0" xfId="0" applyFont="1" applyBorder="1" applyAlignment="1" applyProtection="1" quotePrefix="1">
      <alignment horizontal="left"/>
      <protection/>
    </xf>
    <xf numFmtId="1" fontId="0" fillId="7" borderId="11" xfId="0" applyNumberFormat="1" applyFont="1" applyFill="1" applyBorder="1" applyAlignment="1" applyProtection="1">
      <alignment horizontal="left"/>
      <protection locked="0"/>
    </xf>
    <xf numFmtId="1" fontId="0" fillId="7" borderId="27" xfId="0" applyNumberFormat="1" applyFont="1" applyFill="1" applyBorder="1" applyAlignment="1" applyProtection="1">
      <alignment horizontal="left"/>
      <protection locked="0"/>
    </xf>
    <xf numFmtId="1" fontId="0" fillId="7" borderId="0" xfId="0" applyNumberFormat="1" applyFont="1" applyFill="1" applyBorder="1" applyAlignment="1" applyProtection="1">
      <alignment horizontal="left" vertical="top" wrapText="1"/>
      <protection locked="0"/>
    </xf>
    <xf numFmtId="1" fontId="0" fillId="16" borderId="0" xfId="0" applyNumberFormat="1" applyFont="1" applyFill="1" applyBorder="1" applyAlignment="1" applyProtection="1">
      <alignment horizontal="left"/>
      <protection/>
    </xf>
    <xf numFmtId="1" fontId="1" fillId="2" borderId="0" xfId="0" applyNumberFormat="1" applyFont="1" applyFill="1" applyBorder="1" applyAlignment="1">
      <alignment horizontal="center"/>
    </xf>
    <xf numFmtId="1" fontId="1" fillId="2" borderId="0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1" fontId="2" fillId="2" borderId="0" xfId="0" applyNumberFormat="1" applyFont="1" applyFill="1" applyBorder="1" applyAlignment="1" applyProtection="1">
      <alignment horizontal="left"/>
      <protection/>
    </xf>
    <xf numFmtId="37" fontId="0" fillId="7" borderId="0" xfId="0" applyNumberFormat="1" applyFont="1" applyFill="1" applyAlignment="1" applyProtection="1">
      <alignment horizontal="left"/>
      <protection locked="0"/>
    </xf>
    <xf numFmtId="0" fontId="1" fillId="2" borderId="0" xfId="0" applyFont="1" applyFill="1" applyAlignment="1" applyProtection="1">
      <alignment horizontal="center"/>
      <protection/>
    </xf>
    <xf numFmtId="37" fontId="0" fillId="7" borderId="11" xfId="0" applyNumberFormat="1" applyFont="1" applyFill="1" applyBorder="1" applyAlignment="1" applyProtection="1">
      <alignment horizontal="left"/>
      <protection locked="0"/>
    </xf>
    <xf numFmtId="37" fontId="0" fillId="2" borderId="0" xfId="0" applyNumberFormat="1" applyFont="1" applyFill="1" applyAlignment="1" applyProtection="1">
      <alignment horizontal="lef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5"/>
  <sheetViews>
    <sheetView showGridLines="0" tabSelected="1" zoomScalePageLayoutView="0" workbookViewId="0" topLeftCell="A1">
      <selection activeCell="D1" sqref="D1:E1"/>
    </sheetView>
  </sheetViews>
  <sheetFormatPr defaultColWidth="9.140625" defaultRowHeight="12.75"/>
  <cols>
    <col min="1" max="6" width="12.7109375" style="4" customWidth="1"/>
    <col min="7" max="7" width="2.7109375" style="4" customWidth="1"/>
    <col min="8" max="37" width="12.7109375" style="4" customWidth="1"/>
    <col min="38" max="16384" width="9.140625" style="4" customWidth="1"/>
  </cols>
  <sheetData>
    <row r="1" spans="3:14" ht="12.75">
      <c r="C1" s="2" t="s">
        <v>0</v>
      </c>
      <c r="D1" s="126"/>
      <c r="E1" s="126"/>
      <c r="K1" s="6"/>
      <c r="L1" s="6"/>
      <c r="M1" s="6"/>
      <c r="N1" s="6"/>
    </row>
    <row r="2" spans="3:14" ht="12.75">
      <c r="C2" s="2" t="s">
        <v>1</v>
      </c>
      <c r="D2" s="126"/>
      <c r="E2" s="126"/>
      <c r="K2" s="6"/>
      <c r="L2" s="6"/>
      <c r="M2" s="6"/>
      <c r="N2" s="6"/>
    </row>
    <row r="3" spans="2:14" ht="12.75">
      <c r="B3" s="3"/>
      <c r="C3" s="3"/>
      <c r="D3" s="129" t="s">
        <v>123</v>
      </c>
      <c r="E3" s="129"/>
      <c r="K3" s="6"/>
      <c r="L3" s="7"/>
      <c r="M3" s="6"/>
      <c r="N3" s="6"/>
    </row>
    <row r="4" spans="11:14" ht="12.75">
      <c r="K4" s="6"/>
      <c r="L4" s="7"/>
      <c r="M4" s="6"/>
      <c r="N4" s="6"/>
    </row>
    <row r="5" spans="1:14" ht="12.75">
      <c r="A5" s="127" t="s">
        <v>99</v>
      </c>
      <c r="B5" s="127"/>
      <c r="C5" s="127"/>
      <c r="D5" s="127"/>
      <c r="E5" s="127"/>
      <c r="F5" s="36"/>
      <c r="G5" s="36"/>
      <c r="K5" s="9"/>
      <c r="L5" s="6"/>
      <c r="M5" s="6"/>
      <c r="N5" s="6"/>
    </row>
    <row r="6" spans="1:14" ht="12.75">
      <c r="A6" s="127" t="s">
        <v>4</v>
      </c>
      <c r="B6" s="127"/>
      <c r="C6" s="127"/>
      <c r="D6" s="127"/>
      <c r="E6" s="127"/>
      <c r="F6" s="36"/>
      <c r="G6" s="36"/>
      <c r="K6" s="10"/>
      <c r="L6" s="6"/>
      <c r="M6" s="6"/>
      <c r="N6" s="6"/>
    </row>
    <row r="7" spans="1:14" ht="12.75">
      <c r="A7" s="16"/>
      <c r="B7" s="14"/>
      <c r="C7" s="14"/>
      <c r="D7" s="14"/>
      <c r="E7" s="14"/>
      <c r="F7" s="14"/>
      <c r="G7" s="36"/>
      <c r="K7" s="10"/>
      <c r="L7" s="6"/>
      <c r="M7" s="6"/>
      <c r="N7" s="6"/>
    </row>
    <row r="8" spans="1:14" ht="12.75">
      <c r="A8" s="14" t="s">
        <v>30</v>
      </c>
      <c r="B8" s="14" t="s">
        <v>6</v>
      </c>
      <c r="C8" s="14"/>
      <c r="D8" s="14"/>
      <c r="E8" s="14"/>
      <c r="F8" s="14"/>
      <c r="G8" s="36"/>
      <c r="K8" s="10"/>
      <c r="L8" s="6"/>
      <c r="M8" s="6"/>
      <c r="N8" s="6"/>
    </row>
    <row r="9" spans="1:14" ht="12.75">
      <c r="A9" s="14"/>
      <c r="B9" s="16" t="s">
        <v>98</v>
      </c>
      <c r="C9" s="16"/>
      <c r="D9" s="16"/>
      <c r="E9" s="88"/>
      <c r="F9" s="31">
        <f>IF(E9="","",IF(E9=0.4,"«- Correct!","«- Try again!"))</f>
      </c>
      <c r="G9" s="36"/>
      <c r="K9" s="10"/>
      <c r="L9" s="6"/>
      <c r="M9" s="6"/>
      <c r="N9" s="6"/>
    </row>
    <row r="10" spans="1:14" ht="12.75">
      <c r="A10" s="16"/>
      <c r="B10" s="16" t="s">
        <v>100</v>
      </c>
      <c r="C10" s="16"/>
      <c r="D10" s="16"/>
      <c r="E10" s="88"/>
      <c r="F10" s="31">
        <f>IF(E10="","",IF(E10=0.6,"«- Correct!","«- Try again!"))</f>
      </c>
      <c r="G10" s="36"/>
      <c r="K10" s="10"/>
      <c r="L10" s="6"/>
      <c r="M10" s="6"/>
      <c r="N10" s="6"/>
    </row>
    <row r="11" spans="1:14" ht="12.75">
      <c r="A11" s="22"/>
      <c r="B11" s="22"/>
      <c r="C11" s="22"/>
      <c r="D11" s="22"/>
      <c r="E11" s="22"/>
      <c r="F11" s="22"/>
      <c r="G11" s="52"/>
      <c r="I11" s="1"/>
      <c r="J11" s="1"/>
      <c r="K11" s="10"/>
      <c r="L11" s="6"/>
      <c r="M11" s="6"/>
      <c r="N11" s="6"/>
    </row>
    <row r="12" spans="1:14" ht="12.75">
      <c r="A12" s="22" t="s">
        <v>8</v>
      </c>
      <c r="B12" s="22" t="s">
        <v>9</v>
      </c>
      <c r="C12" s="22"/>
      <c r="D12" s="22"/>
      <c r="E12" s="22"/>
      <c r="F12" s="22"/>
      <c r="G12" s="52"/>
      <c r="I12" s="1"/>
      <c r="J12" s="1"/>
      <c r="K12" s="10"/>
      <c r="L12" s="6"/>
      <c r="M12" s="6"/>
      <c r="N12" s="6"/>
    </row>
    <row r="13" spans="1:14" ht="12.75">
      <c r="A13" s="22"/>
      <c r="B13" s="22" t="s">
        <v>98</v>
      </c>
      <c r="C13" s="22"/>
      <c r="D13" s="22"/>
      <c r="E13" s="87"/>
      <c r="F13" s="73">
        <f>IF(E13="","",IF(AND(E13&gt;=0.333,E13&lt;=0.334),"«- Correct!","«- Try again!"))</f>
      </c>
      <c r="G13" s="36"/>
      <c r="K13" s="10"/>
      <c r="L13" s="6"/>
      <c r="M13" s="6"/>
      <c r="N13" s="6"/>
    </row>
    <row r="14" spans="1:14" ht="12.75">
      <c r="A14" s="22"/>
      <c r="B14" s="22" t="s">
        <v>100</v>
      </c>
      <c r="C14" s="22"/>
      <c r="D14" s="22"/>
      <c r="E14" s="87"/>
      <c r="F14" s="73">
        <f>IF(E14="","",IF(AND(E14&gt;=0.666,E14&lt;=0.667),"«- Correct!","«- Try again!"))</f>
      </c>
      <c r="G14" s="36"/>
      <c r="K14" s="10"/>
      <c r="L14" s="6"/>
      <c r="M14" s="6"/>
      <c r="N14" s="6"/>
    </row>
    <row r="15" spans="1:14" ht="12.75">
      <c r="A15" s="22"/>
      <c r="B15" s="22"/>
      <c r="C15" s="22"/>
      <c r="D15" s="22"/>
      <c r="E15" s="22"/>
      <c r="F15" s="22"/>
      <c r="G15" s="36"/>
      <c r="K15" s="10"/>
      <c r="L15" s="6"/>
      <c r="M15" s="6"/>
      <c r="N15" s="6"/>
    </row>
    <row r="16" spans="1:14" ht="12.75">
      <c r="A16" s="22" t="s">
        <v>31</v>
      </c>
      <c r="B16" s="22" t="s">
        <v>11</v>
      </c>
      <c r="C16" s="22"/>
      <c r="D16" s="22"/>
      <c r="E16" s="22"/>
      <c r="F16" s="22"/>
      <c r="G16" s="36"/>
      <c r="K16" s="10"/>
      <c r="L16" s="6"/>
      <c r="M16" s="6"/>
      <c r="N16" s="6"/>
    </row>
    <row r="17" spans="1:14" ht="12.75">
      <c r="A17" s="22"/>
      <c r="B17" s="22" t="s">
        <v>100</v>
      </c>
      <c r="C17" s="22"/>
      <c r="D17" s="22"/>
      <c r="E17" s="78"/>
      <c r="F17" s="31">
        <f>IF(E17="","",IF(E17=36000,"«- Correct!","«- Try again!"))</f>
      </c>
      <c r="G17" s="36"/>
      <c r="K17" s="10"/>
      <c r="L17" s="6"/>
      <c r="M17" s="6"/>
      <c r="N17" s="6"/>
    </row>
    <row r="18" spans="1:14" ht="12.75">
      <c r="A18" s="22"/>
      <c r="B18" s="22"/>
      <c r="C18" s="22"/>
      <c r="D18" s="22"/>
      <c r="E18" s="22"/>
      <c r="F18" s="22"/>
      <c r="G18" s="36"/>
      <c r="K18" s="9"/>
      <c r="L18" s="6"/>
      <c r="M18" s="6"/>
      <c r="N18" s="6"/>
    </row>
    <row r="19" spans="1:14" ht="12.75">
      <c r="A19" s="22" t="s">
        <v>13</v>
      </c>
      <c r="B19" s="22" t="s">
        <v>14</v>
      </c>
      <c r="C19" s="22"/>
      <c r="D19" s="22"/>
      <c r="E19" s="22"/>
      <c r="F19" s="22"/>
      <c r="G19" s="36"/>
      <c r="K19" s="10"/>
      <c r="L19" s="6"/>
      <c r="M19" s="6"/>
      <c r="N19" s="6"/>
    </row>
    <row r="20" spans="1:14" ht="12.75">
      <c r="A20" s="22"/>
      <c r="B20" s="16" t="s">
        <v>98</v>
      </c>
      <c r="C20" s="16"/>
      <c r="D20" s="16"/>
      <c r="E20" s="79"/>
      <c r="F20" s="31">
        <f>IF(E20="","",IF(E20=2100,"«- Correct!","«- Try again!"))</f>
      </c>
      <c r="G20" s="36"/>
      <c r="K20" s="10"/>
      <c r="L20" s="6"/>
      <c r="M20" s="6"/>
      <c r="N20" s="6"/>
    </row>
    <row r="21" spans="1:14" ht="12.75">
      <c r="A21" s="22"/>
      <c r="B21" s="16" t="s">
        <v>100</v>
      </c>
      <c r="C21" s="16"/>
      <c r="D21" s="16"/>
      <c r="E21" s="86"/>
      <c r="F21" s="31">
        <f>IF(E21="","",IF(E21=3150,"«- Correct!","«- Try again!"))</f>
      </c>
      <c r="G21" s="36"/>
      <c r="K21" s="9"/>
      <c r="L21" s="6"/>
      <c r="M21" s="6"/>
      <c r="N21" s="6"/>
    </row>
    <row r="22" spans="1:14" ht="12.75">
      <c r="A22" s="22"/>
      <c r="B22" s="22"/>
      <c r="C22" s="22"/>
      <c r="D22" s="22"/>
      <c r="E22" s="22"/>
      <c r="F22" s="22"/>
      <c r="G22" s="36"/>
      <c r="K22" s="10"/>
      <c r="L22" s="6"/>
      <c r="M22" s="6"/>
      <c r="N22" s="6"/>
    </row>
    <row r="23" spans="1:14" ht="12.75">
      <c r="A23" s="8"/>
      <c r="B23" s="8"/>
      <c r="C23" s="8"/>
      <c r="D23" s="8"/>
      <c r="E23" s="8"/>
      <c r="F23" s="8"/>
      <c r="K23" s="10"/>
      <c r="L23" s="6"/>
      <c r="M23" s="6"/>
      <c r="N23" s="6"/>
    </row>
    <row r="24" spans="1:14" ht="12.75">
      <c r="A24" s="53" t="s">
        <v>71</v>
      </c>
      <c r="B24" s="26" t="s">
        <v>18</v>
      </c>
      <c r="C24" s="26"/>
      <c r="D24" s="26"/>
      <c r="E24" s="27"/>
      <c r="F24" s="27"/>
      <c r="G24" s="36"/>
      <c r="K24" s="10"/>
      <c r="L24" s="6"/>
      <c r="M24" s="6"/>
      <c r="N24" s="6"/>
    </row>
    <row r="25" spans="1:14" ht="12.75">
      <c r="A25" s="53" t="s">
        <v>19</v>
      </c>
      <c r="B25" s="22"/>
      <c r="C25" s="22"/>
      <c r="D25" s="22"/>
      <c r="E25" s="22"/>
      <c r="F25" s="22"/>
      <c r="G25" s="36"/>
      <c r="K25" s="9"/>
      <c r="L25" s="6"/>
      <c r="M25" s="6"/>
      <c r="N25" s="6"/>
    </row>
    <row r="26" spans="1:14" ht="12.75">
      <c r="A26" s="54" t="s">
        <v>20</v>
      </c>
      <c r="B26" s="54" t="s">
        <v>21</v>
      </c>
      <c r="C26" s="28"/>
      <c r="D26" s="28"/>
      <c r="E26" s="54" t="s">
        <v>98</v>
      </c>
      <c r="F26" s="54" t="s">
        <v>100</v>
      </c>
      <c r="G26" s="36"/>
      <c r="K26" s="6"/>
      <c r="L26" s="6"/>
      <c r="M26" s="6"/>
      <c r="N26" s="6"/>
    </row>
    <row r="27" spans="1:14" ht="13.5" thickBot="1">
      <c r="A27" s="25" t="s">
        <v>22</v>
      </c>
      <c r="B27" s="30" t="s">
        <v>92</v>
      </c>
      <c r="C27" s="22"/>
      <c r="D27" s="22"/>
      <c r="E27" s="76"/>
      <c r="F27" s="23"/>
      <c r="G27" s="36"/>
      <c r="K27" s="6"/>
      <c r="L27" s="6"/>
      <c r="M27" s="6"/>
      <c r="N27" s="6"/>
    </row>
    <row r="28" spans="1:14" ht="14.25" thickBot="1" thickTop="1">
      <c r="A28" s="25"/>
      <c r="B28" s="128"/>
      <c r="C28" s="128"/>
      <c r="D28" s="128"/>
      <c r="E28" s="31">
        <f>IF(E27="","",IF(E27=-7200,"Correct!","Try again!"))</f>
      </c>
      <c r="F28" s="76"/>
      <c r="G28" s="36"/>
      <c r="K28" s="6"/>
      <c r="L28" s="6"/>
      <c r="M28" s="6"/>
      <c r="N28" s="6"/>
    </row>
    <row r="29" spans="1:14" ht="13.5" thickTop="1">
      <c r="A29" s="25"/>
      <c r="B29" s="22"/>
      <c r="C29" s="22"/>
      <c r="D29" s="22"/>
      <c r="E29" s="23"/>
      <c r="F29" s="31">
        <f>IF(F28="","",IF(F28=-10800,"Correct!","Try again!"))</f>
      </c>
      <c r="G29" s="36"/>
      <c r="K29" s="6"/>
      <c r="L29" s="6"/>
      <c r="M29" s="6"/>
      <c r="N29" s="6"/>
    </row>
    <row r="30" spans="1:14" ht="13.5" thickBot="1">
      <c r="A30" s="25" t="s">
        <v>23</v>
      </c>
      <c r="B30" s="130"/>
      <c r="C30" s="130"/>
      <c r="D30" s="131"/>
      <c r="E30" s="82"/>
      <c r="F30" s="23"/>
      <c r="G30" s="36"/>
      <c r="H30"/>
      <c r="K30" s="6"/>
      <c r="L30" s="6"/>
      <c r="M30" s="6"/>
      <c r="N30" s="6"/>
    </row>
    <row r="31" spans="1:14" ht="14.25" thickBot="1" thickTop="1">
      <c r="A31" s="25"/>
      <c r="B31" s="128"/>
      <c r="C31" s="128"/>
      <c r="D31" s="128"/>
      <c r="E31" s="31">
        <f>IF(E30="","",IF(E30=-6000,"Correct!","Try again!"))</f>
      </c>
      <c r="F31" s="76"/>
      <c r="G31" s="36"/>
      <c r="H31"/>
      <c r="K31" s="6"/>
      <c r="L31" s="6"/>
      <c r="M31" s="6"/>
      <c r="N31" s="6"/>
    </row>
    <row r="32" spans="1:14" ht="13.5" thickTop="1">
      <c r="A32" s="25"/>
      <c r="B32" s="22"/>
      <c r="C32" s="22"/>
      <c r="D32" s="22"/>
      <c r="E32" s="23"/>
      <c r="F32" s="31">
        <f>IF(F31="","",IF(F31=-12000,"Correct!","Try again!"))</f>
      </c>
      <c r="G32" s="15"/>
      <c r="H32"/>
      <c r="K32" s="6"/>
      <c r="L32" s="6"/>
      <c r="M32" s="6"/>
      <c r="N32" s="6"/>
    </row>
    <row r="33" spans="1:14" ht="12.75">
      <c r="A33" s="25" t="s">
        <v>24</v>
      </c>
      <c r="B33" s="22" t="s">
        <v>11</v>
      </c>
      <c r="C33" s="22"/>
      <c r="D33" s="22"/>
      <c r="E33" s="23"/>
      <c r="F33" s="78"/>
      <c r="G33" s="15"/>
      <c r="H33"/>
      <c r="K33" s="6"/>
      <c r="L33" s="6"/>
      <c r="M33" s="6"/>
      <c r="N33" s="6"/>
    </row>
    <row r="34" spans="1:14" ht="12.75">
      <c r="A34" s="25"/>
      <c r="B34" s="130"/>
      <c r="C34" s="130"/>
      <c r="D34" s="131"/>
      <c r="E34" s="83"/>
      <c r="F34" s="23"/>
      <c r="G34" s="15"/>
      <c r="H34"/>
      <c r="K34" s="6"/>
      <c r="L34" s="6"/>
      <c r="M34" s="6"/>
      <c r="N34" s="6"/>
    </row>
    <row r="35" spans="1:14" ht="12.75">
      <c r="A35" s="25"/>
      <c r="B35" s="128"/>
      <c r="C35" s="128"/>
      <c r="D35" s="128"/>
      <c r="E35" s="29"/>
      <c r="F35" s="84"/>
      <c r="G35" s="15"/>
      <c r="H35"/>
      <c r="K35" s="6"/>
      <c r="L35" s="6"/>
      <c r="M35" s="6"/>
      <c r="N35" s="6"/>
    </row>
    <row r="36" spans="1:14" ht="13.5" thickBot="1">
      <c r="A36" s="25"/>
      <c r="B36" s="22" t="s">
        <v>25</v>
      </c>
      <c r="C36" s="22"/>
      <c r="D36" s="22"/>
      <c r="E36" s="76"/>
      <c r="F36" s="77"/>
      <c r="G36" s="15"/>
      <c r="H36"/>
      <c r="K36" s="6"/>
      <c r="L36" s="6"/>
      <c r="M36" s="6"/>
      <c r="N36" s="6"/>
    </row>
    <row r="37" spans="1:14" ht="13.5" thickTop="1">
      <c r="A37" s="25"/>
      <c r="B37" s="22"/>
      <c r="C37" s="22"/>
      <c r="D37" s="22"/>
      <c r="E37" s="31">
        <f>IF(E36="","",IF(E36=-21600,"Correct!","Try again!"))</f>
      </c>
      <c r="F37" s="31">
        <f>IF(F36="","",IF(F36=3600,"Correct!","Try again!"))</f>
      </c>
      <c r="G37" s="15"/>
      <c r="H37"/>
      <c r="K37" s="6"/>
      <c r="L37" s="6"/>
      <c r="M37" s="6"/>
      <c r="N37" s="6"/>
    </row>
    <row r="38" spans="1:14" ht="12.75">
      <c r="A38" s="25" t="s">
        <v>26</v>
      </c>
      <c r="B38" s="22" t="s">
        <v>11</v>
      </c>
      <c r="C38" s="22"/>
      <c r="D38" s="22"/>
      <c r="E38" s="23"/>
      <c r="F38" s="79"/>
      <c r="G38" s="15"/>
      <c r="H38"/>
      <c r="K38" s="6"/>
      <c r="L38" s="6"/>
      <c r="M38" s="6"/>
      <c r="N38" s="6"/>
    </row>
    <row r="39" spans="1:14" ht="12.75">
      <c r="A39" s="22"/>
      <c r="B39" s="22" t="s">
        <v>14</v>
      </c>
      <c r="C39" s="22"/>
      <c r="D39" s="22"/>
      <c r="E39" s="78"/>
      <c r="F39" s="85"/>
      <c r="G39" s="15"/>
      <c r="H39"/>
      <c r="K39" s="6"/>
      <c r="L39" s="6"/>
      <c r="M39" s="6"/>
      <c r="N39" s="6"/>
    </row>
    <row r="40" spans="1:14" ht="12.75">
      <c r="A40" s="22"/>
      <c r="B40" s="22" t="s">
        <v>93</v>
      </c>
      <c r="C40" s="22"/>
      <c r="D40" s="22"/>
      <c r="E40" s="15"/>
      <c r="F40" s="15"/>
      <c r="G40" s="15"/>
      <c r="H40"/>
      <c r="K40" s="6"/>
      <c r="L40" s="6"/>
      <c r="M40" s="6"/>
      <c r="N40" s="6"/>
    </row>
    <row r="41" spans="1:14" ht="12.75">
      <c r="A41" s="22"/>
      <c r="B41" s="22" t="s">
        <v>108</v>
      </c>
      <c r="C41" s="22"/>
      <c r="D41" s="22"/>
      <c r="E41" s="75"/>
      <c r="F41" s="75"/>
      <c r="G41" s="15"/>
      <c r="H41"/>
      <c r="K41" s="6"/>
      <c r="L41" s="6"/>
      <c r="M41" s="6"/>
      <c r="N41" s="6"/>
    </row>
    <row r="42" spans="1:14" ht="13.5" thickBot="1">
      <c r="A42" s="22"/>
      <c r="B42" s="22"/>
      <c r="C42" s="22"/>
      <c r="D42" s="22"/>
      <c r="E42" s="76"/>
      <c r="F42" s="82"/>
      <c r="G42" s="15"/>
      <c r="H42"/>
      <c r="K42" s="6"/>
      <c r="L42" s="6"/>
      <c r="M42" s="6"/>
      <c r="N42" s="6"/>
    </row>
    <row r="43" spans="1:14" ht="13.5" thickTop="1">
      <c r="A43" s="22"/>
      <c r="B43" s="22"/>
      <c r="C43" s="22"/>
      <c r="D43" s="22"/>
      <c r="E43" s="31">
        <f>IF(E42="","",IF(E42=-27525,"Correct!","Try again!"))</f>
      </c>
      <c r="F43" s="31">
        <f>IF(F42="","",IF(F42=9525,"Correct!","Try again!"))</f>
      </c>
      <c r="G43" s="15"/>
      <c r="H43"/>
      <c r="K43" s="6"/>
      <c r="L43" s="6"/>
      <c r="M43" s="6"/>
      <c r="N43" s="6"/>
    </row>
    <row r="44" spans="1:14" ht="12.75">
      <c r="A44" s="8"/>
      <c r="B44" s="8"/>
      <c r="C44" s="8"/>
      <c r="D44" s="8"/>
      <c r="E44" s="11"/>
      <c r="F44" s="11"/>
      <c r="G44"/>
      <c r="H44"/>
      <c r="K44" s="6"/>
      <c r="L44" s="6"/>
      <c r="M44" s="6"/>
      <c r="N44" s="6"/>
    </row>
    <row r="45" spans="1:14" ht="12.75">
      <c r="A45" s="53" t="s">
        <v>71</v>
      </c>
      <c r="B45" s="26" t="s">
        <v>27</v>
      </c>
      <c r="C45" s="26"/>
      <c r="D45" s="26"/>
      <c r="E45" s="27"/>
      <c r="F45" s="27"/>
      <c r="G45" s="15"/>
      <c r="H45"/>
      <c r="K45" s="6"/>
      <c r="L45" s="6"/>
      <c r="M45" s="6"/>
      <c r="N45" s="6"/>
    </row>
    <row r="46" spans="1:14" ht="12.75">
      <c r="A46" s="53" t="s">
        <v>19</v>
      </c>
      <c r="B46" s="22"/>
      <c r="C46" s="22"/>
      <c r="D46" s="22"/>
      <c r="E46" s="22"/>
      <c r="F46" s="22"/>
      <c r="G46" s="15"/>
      <c r="H46"/>
      <c r="K46" s="6"/>
      <c r="L46" s="6"/>
      <c r="M46" s="6"/>
      <c r="N46" s="6"/>
    </row>
    <row r="47" spans="1:14" ht="12.75">
      <c r="A47" s="54" t="s">
        <v>20</v>
      </c>
      <c r="B47" s="54" t="s">
        <v>21</v>
      </c>
      <c r="C47" s="28"/>
      <c r="D47" s="28"/>
      <c r="E47" s="54" t="s">
        <v>98</v>
      </c>
      <c r="F47" s="54" t="s">
        <v>100</v>
      </c>
      <c r="G47" s="15"/>
      <c r="H47"/>
      <c r="K47" s="6"/>
      <c r="L47" s="6"/>
      <c r="M47" s="6"/>
      <c r="N47" s="6"/>
    </row>
    <row r="48" spans="1:14" ht="13.5" thickBot="1">
      <c r="A48" s="25" t="s">
        <v>22</v>
      </c>
      <c r="B48" s="22" t="s">
        <v>94</v>
      </c>
      <c r="C48" s="22"/>
      <c r="D48" s="22"/>
      <c r="E48" s="76"/>
      <c r="F48" s="23"/>
      <c r="G48" s="15"/>
      <c r="H48"/>
      <c r="K48" s="6"/>
      <c r="L48" s="6"/>
      <c r="M48" s="6"/>
      <c r="N48" s="6"/>
    </row>
    <row r="49" spans="1:14" ht="14.25" thickBot="1" thickTop="1">
      <c r="A49" s="25"/>
      <c r="B49" s="128"/>
      <c r="C49" s="128"/>
      <c r="D49" s="128"/>
      <c r="E49" s="31">
        <f>IF(E48="","",IF(E48=18000,"Correct!","Try again!"))</f>
      </c>
      <c r="F49" s="76"/>
      <c r="G49" s="15"/>
      <c r="H49"/>
      <c r="K49" s="6"/>
      <c r="L49" s="6"/>
      <c r="M49" s="6"/>
      <c r="N49" s="6"/>
    </row>
    <row r="50" spans="1:14" ht="13.5" thickTop="1">
      <c r="A50" s="25"/>
      <c r="B50" s="22"/>
      <c r="C50" s="22"/>
      <c r="D50" s="22"/>
      <c r="E50" s="23"/>
      <c r="F50" s="31">
        <f>IF(F49="","",IF(F49=27000,"Correct!","Try again!"))</f>
      </c>
      <c r="G50" s="15"/>
      <c r="H50"/>
      <c r="K50" s="6"/>
      <c r="L50" s="6"/>
      <c r="M50" s="6"/>
      <c r="N50" s="6"/>
    </row>
    <row r="51" spans="1:14" ht="13.5" thickBot="1">
      <c r="A51" s="25" t="s">
        <v>23</v>
      </c>
      <c r="B51" s="130"/>
      <c r="C51" s="130"/>
      <c r="D51" s="131"/>
      <c r="E51" s="82"/>
      <c r="F51" s="23"/>
      <c r="G51" s="15"/>
      <c r="H51"/>
      <c r="K51" s="6"/>
      <c r="L51" s="6"/>
      <c r="M51" s="6"/>
      <c r="N51" s="6"/>
    </row>
    <row r="52" spans="1:14" ht="14.25" thickBot="1" thickTop="1">
      <c r="A52" s="25"/>
      <c r="B52" s="128"/>
      <c r="C52" s="128"/>
      <c r="D52" s="128"/>
      <c r="E52" s="31">
        <f>IF(E51="","",IF(E51=15000,"Correct!","Try again!"))</f>
      </c>
      <c r="F52" s="76"/>
      <c r="G52" s="15"/>
      <c r="H52"/>
      <c r="K52" s="6"/>
      <c r="L52" s="6"/>
      <c r="M52" s="6"/>
      <c r="N52" s="6"/>
    </row>
    <row r="53" spans="1:14" ht="13.5" thickTop="1">
      <c r="A53" s="25"/>
      <c r="B53" s="22"/>
      <c r="C53" s="22"/>
      <c r="D53" s="22"/>
      <c r="E53" s="23"/>
      <c r="F53" s="31">
        <f>IF(F52="","",IF(F52=30000,"Correct!","Try again!"))</f>
      </c>
      <c r="G53" s="15"/>
      <c r="H53"/>
      <c r="K53" s="6"/>
      <c r="L53" s="6"/>
      <c r="M53" s="6"/>
      <c r="N53" s="6"/>
    </row>
    <row r="54" spans="1:14" ht="12.75">
      <c r="A54" s="25" t="s">
        <v>24</v>
      </c>
      <c r="B54" s="22" t="s">
        <v>11</v>
      </c>
      <c r="C54" s="22"/>
      <c r="D54" s="22"/>
      <c r="E54" s="23"/>
      <c r="F54" s="78"/>
      <c r="G54" s="15"/>
      <c r="H54"/>
      <c r="K54" s="6"/>
      <c r="L54" s="6"/>
      <c r="M54" s="6"/>
      <c r="N54" s="6"/>
    </row>
    <row r="55" spans="1:14" ht="12.75">
      <c r="A55" s="25"/>
      <c r="B55" s="130"/>
      <c r="C55" s="130"/>
      <c r="D55" s="131"/>
      <c r="E55" s="83"/>
      <c r="F55" s="23"/>
      <c r="G55" s="15"/>
      <c r="H55"/>
      <c r="K55" s="6"/>
      <c r="L55" s="6"/>
      <c r="M55" s="6"/>
      <c r="N55" s="6"/>
    </row>
    <row r="56" spans="1:14" ht="12.75">
      <c r="A56" s="25"/>
      <c r="B56" s="128"/>
      <c r="C56" s="128"/>
      <c r="D56" s="128"/>
      <c r="E56" s="29"/>
      <c r="F56" s="84"/>
      <c r="G56" s="15"/>
      <c r="H56"/>
      <c r="K56" s="6"/>
      <c r="L56" s="6"/>
      <c r="M56" s="6"/>
      <c r="N56" s="6"/>
    </row>
    <row r="57" spans="1:14" ht="13.5" thickBot="1">
      <c r="A57" s="25"/>
      <c r="B57" s="22" t="s">
        <v>25</v>
      </c>
      <c r="C57" s="22"/>
      <c r="D57" s="22"/>
      <c r="E57" s="76"/>
      <c r="F57" s="82"/>
      <c r="G57" s="15"/>
      <c r="H57"/>
      <c r="K57" s="6"/>
      <c r="L57" s="6"/>
      <c r="M57" s="6"/>
      <c r="N57" s="6"/>
    </row>
    <row r="58" spans="1:14" ht="13.5" thickTop="1">
      <c r="A58" s="25"/>
      <c r="B58" s="22"/>
      <c r="C58" s="22"/>
      <c r="D58" s="22"/>
      <c r="E58" s="31">
        <f>IF(E57="","",IF(E57=3600,"Correct!","Try again!"))</f>
      </c>
      <c r="F58" s="31">
        <f>IF(F57="","",IF(F57=41400,"Correct!","Try again!"))</f>
      </c>
      <c r="G58" s="15"/>
      <c r="H58"/>
      <c r="K58" s="6"/>
      <c r="L58" s="6"/>
      <c r="M58" s="6"/>
      <c r="N58" s="6"/>
    </row>
    <row r="59" spans="1:14" ht="12.75">
      <c r="A59" s="25" t="s">
        <v>26</v>
      </c>
      <c r="B59" s="22" t="s">
        <v>11</v>
      </c>
      <c r="C59" s="22"/>
      <c r="D59" s="22"/>
      <c r="E59" s="23"/>
      <c r="F59" s="79"/>
      <c r="G59" s="15"/>
      <c r="H59"/>
      <c r="K59" s="6"/>
      <c r="L59" s="6"/>
      <c r="M59" s="6"/>
      <c r="N59" s="6"/>
    </row>
    <row r="60" spans="1:14" ht="12.75">
      <c r="A60" s="22"/>
      <c r="B60" s="22" t="s">
        <v>14</v>
      </c>
      <c r="C60" s="22"/>
      <c r="D60" s="22"/>
      <c r="E60" s="78"/>
      <c r="F60" s="80"/>
      <c r="G60" s="15"/>
      <c r="H60"/>
      <c r="K60" s="6"/>
      <c r="L60" s="6"/>
      <c r="M60" s="6"/>
      <c r="N60" s="6"/>
    </row>
    <row r="61" spans="1:14" ht="12.75">
      <c r="A61" s="22"/>
      <c r="B61" s="132"/>
      <c r="C61" s="132"/>
      <c r="D61" s="132"/>
      <c r="E61" s="15"/>
      <c r="F61" s="15"/>
      <c r="G61" s="15"/>
      <c r="H61"/>
      <c r="K61" s="6"/>
      <c r="L61" s="6"/>
      <c r="M61" s="6"/>
      <c r="N61" s="6"/>
    </row>
    <row r="62" spans="1:14" ht="12.75">
      <c r="A62" s="22"/>
      <c r="B62" s="132"/>
      <c r="C62" s="132"/>
      <c r="D62" s="132"/>
      <c r="E62" s="74"/>
      <c r="F62" s="75"/>
      <c r="G62" s="15"/>
      <c r="H62"/>
      <c r="K62" s="6"/>
      <c r="L62" s="6"/>
      <c r="M62" s="6"/>
      <c r="N62" s="6"/>
    </row>
    <row r="63" spans="1:14" ht="13.5" thickBot="1">
      <c r="A63" s="22"/>
      <c r="B63" s="22" t="s">
        <v>25</v>
      </c>
      <c r="C63" s="22"/>
      <c r="D63" s="22"/>
      <c r="E63" s="76"/>
      <c r="F63" s="82"/>
      <c r="G63" s="15"/>
      <c r="K63" s="6"/>
      <c r="L63" s="6"/>
      <c r="M63" s="6"/>
      <c r="N63" s="6"/>
    </row>
    <row r="64" spans="1:14" ht="13.5" thickTop="1">
      <c r="A64" s="36"/>
      <c r="B64" s="36"/>
      <c r="C64" s="36"/>
      <c r="D64" s="36"/>
      <c r="E64" s="31">
        <f>IF(E63="","",IF(E63=3975,"Correct!","Try again!"))</f>
      </c>
      <c r="F64" s="31">
        <f>IF(F63="","",IF(F63=41025,"Correct!","Try again!"))</f>
      </c>
      <c r="G64" s="15"/>
      <c r="K64" s="6"/>
      <c r="L64" s="6"/>
      <c r="M64" s="6"/>
      <c r="N64" s="6"/>
    </row>
    <row r="65" spans="11:14" ht="12.75">
      <c r="K65" s="6"/>
      <c r="L65" s="6"/>
      <c r="M65" s="6"/>
      <c r="N65" s="6"/>
    </row>
    <row r="66" spans="1:14" ht="12.75">
      <c r="A66" s="53" t="s">
        <v>71</v>
      </c>
      <c r="B66" s="26" t="s">
        <v>28</v>
      </c>
      <c r="C66" s="26"/>
      <c r="D66" s="26"/>
      <c r="E66" s="27"/>
      <c r="F66" s="27"/>
      <c r="G66" s="36"/>
      <c r="K66" s="6"/>
      <c r="L66" s="6"/>
      <c r="M66" s="6"/>
      <c r="N66" s="6"/>
    </row>
    <row r="67" spans="1:14" ht="12.75">
      <c r="A67" s="53" t="s">
        <v>19</v>
      </c>
      <c r="B67" s="22"/>
      <c r="C67" s="22"/>
      <c r="D67" s="22"/>
      <c r="E67" s="22"/>
      <c r="F67" s="22"/>
      <c r="G67" s="36"/>
      <c r="K67" s="6"/>
      <c r="L67" s="6"/>
      <c r="M67" s="6"/>
      <c r="N67" s="6"/>
    </row>
    <row r="68" spans="1:14" ht="12.75">
      <c r="A68" s="54" t="s">
        <v>20</v>
      </c>
      <c r="B68" s="54" t="s">
        <v>21</v>
      </c>
      <c r="C68" s="54"/>
      <c r="D68" s="54"/>
      <c r="E68" s="54" t="s">
        <v>98</v>
      </c>
      <c r="F68" s="54" t="s">
        <v>100</v>
      </c>
      <c r="G68" s="36"/>
      <c r="H68" s="5"/>
      <c r="K68" s="6"/>
      <c r="L68" s="6"/>
      <c r="M68" s="6"/>
      <c r="N68" s="6"/>
    </row>
    <row r="69" spans="1:14" ht="13.5" thickBot="1">
      <c r="A69" s="25" t="s">
        <v>22</v>
      </c>
      <c r="B69" s="22" t="s">
        <v>95</v>
      </c>
      <c r="C69" s="22"/>
      <c r="D69" s="22"/>
      <c r="E69" s="76"/>
      <c r="F69" s="23"/>
      <c r="G69" s="36"/>
      <c r="K69" s="6"/>
      <c r="L69" s="6"/>
      <c r="M69" s="6"/>
      <c r="N69" s="6"/>
    </row>
    <row r="70" spans="1:14" ht="14.25" thickBot="1" thickTop="1">
      <c r="A70" s="25"/>
      <c r="B70" s="128"/>
      <c r="C70" s="128"/>
      <c r="D70" s="128"/>
      <c r="E70" s="31">
        <f>IF(E69="","",IF(E69=30000,"Correct!","Try again!"))</f>
      </c>
      <c r="F70" s="76"/>
      <c r="G70" s="51"/>
      <c r="K70" s="6"/>
      <c r="L70" s="6"/>
      <c r="M70" s="6"/>
      <c r="N70" s="6"/>
    </row>
    <row r="71" spans="1:14" ht="13.5" thickTop="1">
      <c r="A71" s="25"/>
      <c r="B71" s="22"/>
      <c r="C71" s="22"/>
      <c r="D71" s="22"/>
      <c r="E71" s="23"/>
      <c r="F71" s="31">
        <f>IF(F70="","",IF(F70=45000,"Correct!","Try again!"))</f>
      </c>
      <c r="G71" s="36"/>
      <c r="K71" s="6"/>
      <c r="L71" s="6"/>
      <c r="M71" s="6"/>
      <c r="N71" s="6"/>
    </row>
    <row r="72" spans="1:14" ht="13.5" thickBot="1">
      <c r="A72" s="25" t="s">
        <v>23</v>
      </c>
      <c r="B72" s="130"/>
      <c r="C72" s="130"/>
      <c r="D72" s="131"/>
      <c r="E72" s="82"/>
      <c r="F72" s="23"/>
      <c r="G72" s="36"/>
      <c r="K72" s="6"/>
      <c r="L72" s="6"/>
      <c r="M72" s="6"/>
      <c r="N72" s="6"/>
    </row>
    <row r="73" spans="1:14" ht="14.25" thickBot="1" thickTop="1">
      <c r="A73" s="25"/>
      <c r="B73" s="128"/>
      <c r="C73" s="128"/>
      <c r="D73" s="128"/>
      <c r="E73" s="31">
        <f>IF(E72="","",IF(E72=25000,"Correct!","Try again!"))</f>
      </c>
      <c r="F73" s="76"/>
      <c r="G73" s="36"/>
      <c r="K73" s="6"/>
      <c r="L73" s="6"/>
      <c r="M73" s="6"/>
      <c r="N73" s="6"/>
    </row>
    <row r="74" spans="1:14" ht="13.5" thickTop="1">
      <c r="A74" s="25"/>
      <c r="B74" s="22"/>
      <c r="C74" s="22"/>
      <c r="D74" s="22"/>
      <c r="E74" s="23"/>
      <c r="F74" s="31">
        <f>IF(F73="","",IF(F73=50000,"Correct!","Try again!"))</f>
      </c>
      <c r="G74" s="36"/>
      <c r="K74" s="6"/>
      <c r="L74" s="6"/>
      <c r="M74" s="6"/>
      <c r="N74" s="6"/>
    </row>
    <row r="75" spans="1:14" ht="12.75">
      <c r="A75" s="25" t="s">
        <v>24</v>
      </c>
      <c r="B75" s="22" t="s">
        <v>11</v>
      </c>
      <c r="C75" s="22"/>
      <c r="D75" s="22"/>
      <c r="E75" s="23"/>
      <c r="F75" s="78"/>
      <c r="G75" s="36"/>
      <c r="K75" s="6"/>
      <c r="L75" s="6"/>
      <c r="M75" s="6"/>
      <c r="N75" s="6"/>
    </row>
    <row r="76" spans="1:14" ht="12.75">
      <c r="A76" s="25"/>
      <c r="B76" s="130"/>
      <c r="C76" s="130"/>
      <c r="D76" s="131"/>
      <c r="E76" s="83"/>
      <c r="F76" s="23"/>
      <c r="G76" s="36"/>
      <c r="K76" s="6"/>
      <c r="L76" s="6"/>
      <c r="M76" s="6"/>
      <c r="N76" s="6"/>
    </row>
    <row r="77" spans="1:7" ht="12.75">
      <c r="A77" s="25"/>
      <c r="B77" s="128"/>
      <c r="C77" s="128"/>
      <c r="D77" s="128"/>
      <c r="E77" s="29"/>
      <c r="F77" s="81"/>
      <c r="G77" s="36"/>
    </row>
    <row r="78" spans="1:7" ht="13.5" thickBot="1">
      <c r="A78" s="25"/>
      <c r="B78" s="22" t="s">
        <v>25</v>
      </c>
      <c r="C78" s="22"/>
      <c r="D78" s="22"/>
      <c r="E78" s="76"/>
      <c r="F78" s="82"/>
      <c r="G78" s="36"/>
    </row>
    <row r="79" spans="1:7" ht="13.5" thickTop="1">
      <c r="A79" s="25"/>
      <c r="B79" s="22"/>
      <c r="C79" s="22"/>
      <c r="D79" s="22"/>
      <c r="E79" s="31">
        <f>IF(E78="","",IF(E78=15600,"Correct!","Try again!"))</f>
      </c>
      <c r="F79" s="31">
        <f>IF(F78="","",IF(F78=59400,"Correct!","Try again!"))</f>
      </c>
      <c r="G79" s="36"/>
    </row>
    <row r="80" spans="1:7" ht="12.75">
      <c r="A80" s="25" t="s">
        <v>26</v>
      </c>
      <c r="B80" s="22" t="s">
        <v>11</v>
      </c>
      <c r="C80" s="22"/>
      <c r="D80" s="22"/>
      <c r="E80" s="23"/>
      <c r="F80" s="79"/>
      <c r="G80" s="36"/>
    </row>
    <row r="81" spans="1:7" ht="12.75">
      <c r="A81" s="22"/>
      <c r="B81" s="22" t="s">
        <v>14</v>
      </c>
      <c r="C81" s="22"/>
      <c r="D81" s="22"/>
      <c r="E81" s="78"/>
      <c r="F81" s="80"/>
      <c r="G81" s="36"/>
    </row>
    <row r="82" spans="1:7" ht="12.75" customHeight="1">
      <c r="A82" s="22"/>
      <c r="B82" s="132"/>
      <c r="C82" s="132"/>
      <c r="D82" s="132"/>
      <c r="E82" s="15"/>
      <c r="F82" s="15"/>
      <c r="G82" s="36"/>
    </row>
    <row r="83" spans="1:7" ht="12.75">
      <c r="A83" s="22"/>
      <c r="B83" s="132"/>
      <c r="C83" s="132"/>
      <c r="D83" s="132"/>
      <c r="E83" s="74"/>
      <c r="F83" s="75"/>
      <c r="G83" s="36"/>
    </row>
    <row r="84" spans="1:7" ht="13.5" thickBot="1">
      <c r="A84" s="22"/>
      <c r="B84" s="22" t="s">
        <v>25</v>
      </c>
      <c r="C84" s="22"/>
      <c r="D84" s="22"/>
      <c r="E84" s="76"/>
      <c r="F84" s="77"/>
      <c r="G84" s="36"/>
    </row>
    <row r="85" spans="1:7" ht="13.5" thickTop="1">
      <c r="A85" s="36"/>
      <c r="B85" s="36"/>
      <c r="C85" s="36"/>
      <c r="D85" s="36"/>
      <c r="E85" s="31">
        <f>IF(E84="","",IF(E84=18975,"Correct!","Try again!"))</f>
      </c>
      <c r="F85" s="31">
        <f>IF(F84="","",IF(F84=56025,"Correct!","Try again!"))</f>
      </c>
      <c r="G85" s="36"/>
    </row>
  </sheetData>
  <sheetProtection password="C690" sheet="1" objects="1" scenarios="1" selectLockedCells="1"/>
  <mergeCells count="22">
    <mergeCell ref="B82:D83"/>
    <mergeCell ref="B61:D62"/>
    <mergeCell ref="B77:D77"/>
    <mergeCell ref="B76:D76"/>
    <mergeCell ref="B73:D73"/>
    <mergeCell ref="B72:D72"/>
    <mergeCell ref="B70:D70"/>
    <mergeCell ref="B56:D56"/>
    <mergeCell ref="B55:D55"/>
    <mergeCell ref="B52:D52"/>
    <mergeCell ref="B51:D51"/>
    <mergeCell ref="B49:D49"/>
    <mergeCell ref="B35:D35"/>
    <mergeCell ref="D3:E3"/>
    <mergeCell ref="D2:E2"/>
    <mergeCell ref="B30:D30"/>
    <mergeCell ref="B34:D34"/>
    <mergeCell ref="B31:D31"/>
    <mergeCell ref="D1:E1"/>
    <mergeCell ref="A6:E6"/>
    <mergeCell ref="A5:E5"/>
    <mergeCell ref="B28:D28"/>
  </mergeCells>
  <printOptions horizontalCentered="1"/>
  <pageMargins left="0" right="0" top="1" bottom="1.25" header="0.5" footer="0.5"/>
  <pageSetup horizontalDpi="600" verticalDpi="600" orientation="portrait" r:id="rId3"/>
  <rowBreaks count="1" manualBreakCount="1">
    <brk id="44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0"/>
  <sheetViews>
    <sheetView showGridLines="0" zoomScalePageLayoutView="0" workbookViewId="0" topLeftCell="A1">
      <selection activeCell="A1" sqref="A1:B1"/>
    </sheetView>
  </sheetViews>
  <sheetFormatPr defaultColWidth="9.140625" defaultRowHeight="12.75"/>
  <cols>
    <col min="1" max="5" width="12.7109375" style="0" customWidth="1"/>
    <col min="6" max="6" width="2.7109375" style="0" customWidth="1"/>
    <col min="7" max="36" width="12.7109375" style="0" customWidth="1"/>
  </cols>
  <sheetData>
    <row r="1" spans="1:5" ht="12.75">
      <c r="A1" s="133" t="s">
        <v>122</v>
      </c>
      <c r="B1" s="133"/>
      <c r="C1" s="20"/>
      <c r="D1" s="20"/>
      <c r="E1" s="20"/>
    </row>
    <row r="2" spans="1:5" ht="12.75">
      <c r="A2" s="21"/>
      <c r="B2" s="21"/>
      <c r="C2" s="21"/>
      <c r="D2" s="21"/>
      <c r="E2" s="21"/>
    </row>
    <row r="3" spans="1:6" ht="12.75">
      <c r="A3" s="134" t="s">
        <v>101</v>
      </c>
      <c r="B3" s="134"/>
      <c r="C3" s="134"/>
      <c r="D3" s="134"/>
      <c r="E3" s="134"/>
      <c r="F3" s="15"/>
    </row>
    <row r="4" spans="1:6" ht="12.75">
      <c r="A4" s="134" t="s">
        <v>2</v>
      </c>
      <c r="B4" s="134"/>
      <c r="C4" s="134"/>
      <c r="D4" s="134"/>
      <c r="E4" s="134"/>
      <c r="F4" s="15"/>
    </row>
    <row r="5" spans="1:6" ht="12.75">
      <c r="A5" s="14"/>
      <c r="B5" s="14"/>
      <c r="C5" s="14"/>
      <c r="D5" s="14"/>
      <c r="E5" s="14"/>
      <c r="F5" s="15"/>
    </row>
    <row r="6" spans="1:6" ht="12.75">
      <c r="A6" s="14" t="s">
        <v>3</v>
      </c>
      <c r="B6" s="14"/>
      <c r="C6" s="14"/>
      <c r="D6" s="14"/>
      <c r="E6" s="14"/>
      <c r="F6" s="15"/>
    </row>
    <row r="7" spans="1:6" ht="12.75">
      <c r="A7" s="14" t="s">
        <v>96</v>
      </c>
      <c r="B7" s="14"/>
      <c r="C7" s="14"/>
      <c r="D7" s="14"/>
      <c r="E7" s="55">
        <v>21000</v>
      </c>
      <c r="F7" s="15"/>
    </row>
    <row r="8" spans="1:6" ht="12.75">
      <c r="A8" s="14" t="s">
        <v>102</v>
      </c>
      <c r="B8" s="14"/>
      <c r="C8" s="14"/>
      <c r="D8" s="14"/>
      <c r="E8" s="56">
        <v>31500</v>
      </c>
      <c r="F8" s="15"/>
    </row>
    <row r="9" spans="1:6" ht="12.75">
      <c r="A9" s="15"/>
      <c r="B9" s="15"/>
      <c r="C9" s="15"/>
      <c r="D9" s="15"/>
      <c r="E9" s="57"/>
      <c r="F9" s="15"/>
    </row>
    <row r="10" spans="1:6" ht="12.75">
      <c r="A10" s="14" t="s">
        <v>5</v>
      </c>
      <c r="B10" s="14"/>
      <c r="C10" s="14"/>
      <c r="D10" s="14"/>
      <c r="E10" s="57"/>
      <c r="F10" s="15"/>
    </row>
    <row r="11" spans="1:6" ht="12.75">
      <c r="A11" s="16" t="s">
        <v>97</v>
      </c>
      <c r="B11" s="16"/>
      <c r="C11" s="16"/>
      <c r="D11" s="16"/>
      <c r="E11" s="58"/>
      <c r="F11" s="15"/>
    </row>
    <row r="12" spans="1:6" ht="12.75">
      <c r="A12" s="16" t="s">
        <v>103</v>
      </c>
      <c r="B12" s="16"/>
      <c r="C12" s="16"/>
      <c r="D12" s="16"/>
      <c r="E12" s="58"/>
      <c r="F12" s="15"/>
    </row>
    <row r="13" spans="1:6" ht="12.75">
      <c r="A13" s="16"/>
      <c r="B13" s="16"/>
      <c r="C13" s="16"/>
      <c r="D13" s="16"/>
      <c r="E13" s="58"/>
      <c r="F13" s="15"/>
    </row>
    <row r="14" spans="1:6" ht="12.75">
      <c r="A14" s="16" t="s">
        <v>104</v>
      </c>
      <c r="B14" s="16"/>
      <c r="C14" s="16"/>
      <c r="D14" s="16"/>
      <c r="E14" s="58"/>
      <c r="F14" s="15"/>
    </row>
    <row r="15" spans="1:6" ht="12.75">
      <c r="A15" s="16" t="s">
        <v>7</v>
      </c>
      <c r="B15" s="16"/>
      <c r="C15" s="16"/>
      <c r="D15" s="16"/>
      <c r="E15" s="58"/>
      <c r="F15" s="15"/>
    </row>
    <row r="16" spans="1:6" ht="12.75">
      <c r="A16" s="16" t="s">
        <v>105</v>
      </c>
      <c r="B16" s="16"/>
      <c r="C16" s="16"/>
      <c r="D16" s="16"/>
      <c r="E16" s="59">
        <v>3000</v>
      </c>
      <c r="F16" s="15"/>
    </row>
    <row r="17" spans="1:6" ht="12.75">
      <c r="A17" s="16"/>
      <c r="B17" s="16"/>
      <c r="C17" s="16"/>
      <c r="D17" s="16"/>
      <c r="E17" s="58"/>
      <c r="F17" s="15"/>
    </row>
    <row r="18" spans="1:6" ht="12.75">
      <c r="A18" s="16" t="s">
        <v>106</v>
      </c>
      <c r="B18" s="16"/>
      <c r="C18" s="16"/>
      <c r="D18" s="16"/>
      <c r="E18" s="60"/>
      <c r="F18" s="15"/>
    </row>
    <row r="19" spans="1:6" ht="12.75">
      <c r="A19" s="16" t="s">
        <v>10</v>
      </c>
      <c r="B19" s="16"/>
      <c r="C19" s="16"/>
      <c r="D19" s="16"/>
      <c r="E19" s="58"/>
      <c r="F19" s="15"/>
    </row>
    <row r="20" spans="1:6" ht="12.75">
      <c r="A20" s="16" t="s">
        <v>105</v>
      </c>
      <c r="B20" s="16"/>
      <c r="C20" s="16"/>
      <c r="D20" s="16"/>
      <c r="E20" s="59">
        <v>3000</v>
      </c>
      <c r="F20" s="15"/>
    </row>
    <row r="21" spans="1:6" ht="12.75">
      <c r="A21" s="16" t="s">
        <v>12</v>
      </c>
      <c r="B21" s="16"/>
      <c r="C21" s="16"/>
      <c r="D21" s="16"/>
      <c r="E21" s="19">
        <v>0.1</v>
      </c>
      <c r="F21" s="15"/>
    </row>
    <row r="22" spans="1:6" ht="12.75">
      <c r="A22" s="16"/>
      <c r="B22" s="16"/>
      <c r="C22" s="16"/>
      <c r="D22" s="16"/>
      <c r="E22" s="16"/>
      <c r="F22" s="15"/>
    </row>
    <row r="23" spans="1:6" ht="12.75">
      <c r="A23" s="16" t="s">
        <v>29</v>
      </c>
      <c r="B23" s="16"/>
      <c r="C23" s="16"/>
      <c r="D23" s="16"/>
      <c r="E23" s="16"/>
      <c r="F23" s="15"/>
    </row>
    <row r="24" spans="1:6" ht="12.75">
      <c r="A24" s="14" t="s">
        <v>15</v>
      </c>
      <c r="B24" s="14"/>
      <c r="C24" s="14"/>
      <c r="D24" s="14"/>
      <c r="E24" s="55">
        <v>-18000</v>
      </c>
      <c r="F24" s="15"/>
    </row>
    <row r="25" spans="1:6" ht="12.75">
      <c r="A25" s="14" t="s">
        <v>16</v>
      </c>
      <c r="B25" s="14"/>
      <c r="C25" s="14"/>
      <c r="D25" s="14"/>
      <c r="E25" s="56">
        <v>45000</v>
      </c>
      <c r="F25" s="15"/>
    </row>
    <row r="26" spans="1:6" ht="12.75">
      <c r="A26" s="14" t="s">
        <v>17</v>
      </c>
      <c r="B26" s="14"/>
      <c r="C26" s="14"/>
      <c r="D26" s="14"/>
      <c r="E26" s="56">
        <v>75000</v>
      </c>
      <c r="F26" s="15"/>
    </row>
    <row r="27" spans="1:6" ht="12.75">
      <c r="A27" s="16"/>
      <c r="B27" s="16"/>
      <c r="C27" s="16"/>
      <c r="D27" s="16"/>
      <c r="E27" s="58"/>
      <c r="F27" s="15"/>
    </row>
    <row r="28" spans="1:6" ht="12.75">
      <c r="A28" s="14" t="s">
        <v>59</v>
      </c>
      <c r="B28" s="14"/>
      <c r="C28" s="14"/>
      <c r="D28" s="14"/>
      <c r="E28" s="57"/>
      <c r="F28" s="15"/>
    </row>
    <row r="29" spans="1:6" ht="12.75">
      <c r="A29" s="15" t="s">
        <v>107</v>
      </c>
      <c r="B29" s="15"/>
      <c r="C29" s="15"/>
      <c r="D29" s="15"/>
      <c r="E29" s="61">
        <v>9525</v>
      </c>
      <c r="F29" s="15"/>
    </row>
    <row r="30" spans="1:6" ht="12.75">
      <c r="A30" s="15"/>
      <c r="B30" s="15"/>
      <c r="C30" s="15"/>
      <c r="D30" s="15"/>
      <c r="E30" s="15"/>
      <c r="F30" s="15"/>
    </row>
  </sheetData>
  <sheetProtection password="C690" sheet="1" objects="1" scenarios="1" selectLockedCells="1" selectUnlockedCells="1"/>
  <mergeCells count="3">
    <mergeCell ref="A1:B1"/>
    <mergeCell ref="A4:E4"/>
    <mergeCell ref="A3:E3"/>
  </mergeCells>
  <printOptions horizontalCentered="1"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4"/>
  <sheetViews>
    <sheetView showGridLines="0" zoomScalePageLayoutView="0" workbookViewId="0" topLeftCell="A1">
      <selection activeCell="E1" sqref="E1:F1"/>
    </sheetView>
  </sheetViews>
  <sheetFormatPr defaultColWidth="9.140625" defaultRowHeight="12.75"/>
  <cols>
    <col min="1" max="8" width="12.7109375" style="4" customWidth="1"/>
    <col min="9" max="9" width="2.7109375" style="4" customWidth="1"/>
    <col min="10" max="28" width="12.7109375" style="4" customWidth="1"/>
    <col min="29" max="16384" width="9.140625" style="4" customWidth="1"/>
  </cols>
  <sheetData>
    <row r="1" spans="4:6" ht="12.75">
      <c r="D1" s="2" t="s">
        <v>0</v>
      </c>
      <c r="E1" s="126"/>
      <c r="F1" s="126"/>
    </row>
    <row r="2" spans="4:6" ht="12.75">
      <c r="D2" s="2" t="s">
        <v>1</v>
      </c>
      <c r="E2" s="126"/>
      <c r="F2" s="126"/>
    </row>
    <row r="3" spans="4:6" ht="12.75">
      <c r="D3" s="3"/>
      <c r="E3" s="129" t="s">
        <v>121</v>
      </c>
      <c r="F3" s="129"/>
    </row>
    <row r="4" ht="12.75"/>
    <row r="5" spans="1:9" ht="12.75">
      <c r="A5" s="135" t="s">
        <v>81</v>
      </c>
      <c r="B5" s="135"/>
      <c r="C5" s="135"/>
      <c r="D5" s="135"/>
      <c r="E5" s="135"/>
      <c r="F5" s="135"/>
      <c r="G5" s="135"/>
      <c r="H5" s="135"/>
      <c r="I5" s="36"/>
    </row>
    <row r="6" spans="1:9" ht="12.75">
      <c r="A6" s="62" t="s">
        <v>32</v>
      </c>
      <c r="B6" s="63"/>
      <c r="C6" s="63"/>
      <c r="D6" s="63"/>
      <c r="E6" s="63"/>
      <c r="F6" s="64"/>
      <c r="G6" s="64"/>
      <c r="H6" s="64"/>
      <c r="I6" s="36"/>
    </row>
    <row r="7" spans="1:9" ht="12.75">
      <c r="A7" s="65" t="s">
        <v>19</v>
      </c>
      <c r="B7" s="66"/>
      <c r="C7" s="66"/>
      <c r="D7" s="66"/>
      <c r="E7" s="66"/>
      <c r="F7" s="66"/>
      <c r="G7" s="66"/>
      <c r="H7" s="66"/>
      <c r="I7" s="36"/>
    </row>
    <row r="8" spans="1:9" ht="12.75">
      <c r="A8" s="67" t="s">
        <v>20</v>
      </c>
      <c r="B8" s="68" t="s">
        <v>21</v>
      </c>
      <c r="C8" s="68"/>
      <c r="D8" s="68"/>
      <c r="E8" s="69" t="s">
        <v>88</v>
      </c>
      <c r="F8" s="69" t="s">
        <v>112</v>
      </c>
      <c r="G8" s="69" t="s">
        <v>73</v>
      </c>
      <c r="H8" s="69" t="s">
        <v>25</v>
      </c>
      <c r="I8" s="36"/>
    </row>
    <row r="9" spans="1:9" ht="12.75">
      <c r="A9" s="36"/>
      <c r="B9" s="36"/>
      <c r="C9" s="36"/>
      <c r="D9" s="36"/>
      <c r="E9" s="35"/>
      <c r="F9" s="35"/>
      <c r="G9" s="35"/>
      <c r="H9" s="35"/>
      <c r="I9" s="36"/>
    </row>
    <row r="10" spans="1:9" ht="13.5" thickBot="1">
      <c r="A10" s="37" t="s">
        <v>43</v>
      </c>
      <c r="B10" s="38" t="s">
        <v>116</v>
      </c>
      <c r="C10" s="38"/>
      <c r="D10" s="38"/>
      <c r="E10" s="118"/>
      <c r="F10" s="122"/>
      <c r="G10" s="118"/>
      <c r="H10" s="123"/>
      <c r="I10" s="36"/>
    </row>
    <row r="11" spans="1:9" ht="13.5" thickTop="1">
      <c r="A11" s="34"/>
      <c r="B11" s="35"/>
      <c r="C11" s="35"/>
      <c r="D11" s="35"/>
      <c r="E11" s="31">
        <f>IF(E10="","",IF(E10=75000,"Correct!","Try again!"))</f>
      </c>
      <c r="F11" s="31">
        <f>IF(F10="","",IF(F10=75000,"Correct!","Try again!"))</f>
      </c>
      <c r="G11" s="31">
        <f>IF(G10="","",IF(G10=75000,"Correct!","Try again!"))</f>
      </c>
      <c r="H11" s="31">
        <f>IF(H10="","",IF(H10=225000,"Correct!","Try again!"))</f>
      </c>
      <c r="I11" s="36"/>
    </row>
    <row r="12" spans="1:9" ht="12.75">
      <c r="A12" s="39"/>
      <c r="B12" s="15"/>
      <c r="C12" s="15"/>
      <c r="D12" s="15"/>
      <c r="E12" s="35"/>
      <c r="F12" s="35"/>
      <c r="G12" s="35"/>
      <c r="H12" s="35"/>
      <c r="I12" s="36"/>
    </row>
    <row r="13" spans="1:9" ht="12.75">
      <c r="A13" s="40" t="s">
        <v>48</v>
      </c>
      <c r="B13" s="141" t="s">
        <v>117</v>
      </c>
      <c r="C13" s="141"/>
      <c r="D13" s="141"/>
      <c r="E13" s="121"/>
      <c r="F13" s="15"/>
      <c r="G13" s="15"/>
      <c r="H13" s="15"/>
      <c r="I13" s="36"/>
    </row>
    <row r="14" spans="1:9" ht="12.75">
      <c r="A14" s="40"/>
      <c r="B14" s="140"/>
      <c r="C14" s="140"/>
      <c r="D14" s="140"/>
      <c r="E14" s="42"/>
      <c r="F14" s="121"/>
      <c r="G14" s="42"/>
      <c r="H14" s="15"/>
      <c r="I14" s="36"/>
    </row>
    <row r="15" spans="1:9" ht="12.75">
      <c r="A15" s="40"/>
      <c r="B15" s="138"/>
      <c r="C15" s="138"/>
      <c r="D15" s="138"/>
      <c r="E15" s="43"/>
      <c r="F15" s="43"/>
      <c r="G15" s="120"/>
      <c r="H15" s="15"/>
      <c r="I15" s="36"/>
    </row>
    <row r="16" spans="1:9" ht="13.5" thickBot="1">
      <c r="A16" s="40"/>
      <c r="B16" s="41" t="s">
        <v>50</v>
      </c>
      <c r="C16" s="41"/>
      <c r="D16" s="41"/>
      <c r="E16" s="118"/>
      <c r="F16" s="119"/>
      <c r="G16" s="118"/>
      <c r="H16" s="98"/>
      <c r="I16" s="36"/>
    </row>
    <row r="17" spans="1:9" ht="13.5" thickTop="1">
      <c r="A17" s="40"/>
      <c r="B17" s="41"/>
      <c r="C17" s="41"/>
      <c r="D17" s="41"/>
      <c r="E17" s="31">
        <f>IF(E16="","",IF(E16=78750,"Correct!","Try again!"))</f>
      </c>
      <c r="F17" s="31">
        <f>IF(F16="","",IF(F16=56250,"Correct!","Try again!"))</f>
      </c>
      <c r="G17" s="31">
        <f>IF(G16="","",IF(G16=90000,"Correct!","Try again!"))</f>
      </c>
      <c r="H17" s="31">
        <f>IF(H16="","",IF(H16=225000,"Correct!","Try again!"))</f>
      </c>
      <c r="I17" s="36"/>
    </row>
    <row r="18" spans="1:9" ht="12.75">
      <c r="A18" s="44" t="s">
        <v>52</v>
      </c>
      <c r="B18" s="38" t="s">
        <v>53</v>
      </c>
      <c r="C18" s="38"/>
      <c r="D18" s="38"/>
      <c r="E18" s="15"/>
      <c r="F18" s="15"/>
      <c r="G18" s="15"/>
      <c r="H18" s="114"/>
      <c r="I18" s="36"/>
    </row>
    <row r="19" spans="1:9" ht="12.75">
      <c r="A19" s="36"/>
      <c r="B19" s="38" t="s">
        <v>55</v>
      </c>
      <c r="C19" s="38"/>
      <c r="D19" s="38"/>
      <c r="E19" s="112"/>
      <c r="F19" s="113"/>
      <c r="G19" s="112"/>
      <c r="H19" s="115"/>
      <c r="I19" s="36"/>
    </row>
    <row r="20" spans="1:9" ht="12.75">
      <c r="A20" s="36"/>
      <c r="B20" s="38" t="s">
        <v>56</v>
      </c>
      <c r="C20" s="38"/>
      <c r="D20" s="38"/>
      <c r="E20" s="15"/>
      <c r="F20" s="15"/>
      <c r="G20" s="15"/>
      <c r="H20" s="116"/>
      <c r="I20" s="36"/>
    </row>
    <row r="21" spans="1:9" ht="12.75">
      <c r="A21" s="36"/>
      <c r="B21" s="38" t="s">
        <v>14</v>
      </c>
      <c r="C21" s="38"/>
      <c r="D21" s="38"/>
      <c r="E21" s="110"/>
      <c r="F21" s="111"/>
      <c r="G21" s="110"/>
      <c r="H21" s="115"/>
      <c r="I21" s="36"/>
    </row>
    <row r="22" spans="1:9" ht="12.75">
      <c r="A22" s="36"/>
      <c r="B22" s="38" t="s">
        <v>56</v>
      </c>
      <c r="C22" s="38"/>
      <c r="D22" s="38"/>
      <c r="E22" s="15"/>
      <c r="F22" s="15"/>
      <c r="G22" s="15"/>
      <c r="H22" s="116"/>
      <c r="I22" s="36"/>
    </row>
    <row r="23" spans="1:9" ht="12.75">
      <c r="A23" s="36"/>
      <c r="B23" s="38" t="s">
        <v>57</v>
      </c>
      <c r="C23" s="38"/>
      <c r="D23" s="38"/>
      <c r="E23" s="110"/>
      <c r="F23" s="111"/>
      <c r="G23" s="110"/>
      <c r="H23" s="115"/>
      <c r="I23" s="36"/>
    </row>
    <row r="24" spans="1:9" ht="13.5" thickBot="1">
      <c r="A24" s="36"/>
      <c r="B24" s="38" t="s">
        <v>56</v>
      </c>
      <c r="C24" s="38"/>
      <c r="D24" s="38"/>
      <c r="E24" s="46"/>
      <c r="F24" s="46"/>
      <c r="G24" s="46"/>
      <c r="H24" s="117"/>
      <c r="I24" s="36"/>
    </row>
    <row r="25" spans="1:9" ht="14.25" thickBot="1" thickTop="1">
      <c r="A25" s="36"/>
      <c r="B25" s="38" t="s">
        <v>80</v>
      </c>
      <c r="C25" s="38"/>
      <c r="D25" s="38"/>
      <c r="E25" s="108"/>
      <c r="F25" s="109"/>
      <c r="G25" s="108"/>
      <c r="H25" s="45"/>
      <c r="I25" s="36"/>
    </row>
    <row r="26" spans="1:9" ht="13.5" thickTop="1">
      <c r="A26" s="15"/>
      <c r="B26" s="15"/>
      <c r="C26" s="15"/>
      <c r="D26" s="15"/>
      <c r="E26" s="31">
        <f>IF(E25="","",IF(E25=77542,"Correct!","Try again!"))</f>
      </c>
      <c r="F26" s="31">
        <f>IF(F25="","",IF(F25=62292,"Correct!","Try again!"))</f>
      </c>
      <c r="G26" s="31">
        <f>IF(G25="","",IF(G25=85167,"Correct!","Try again!"))</f>
      </c>
      <c r="H26" s="35"/>
      <c r="I26" s="36"/>
    </row>
    <row r="27" spans="1:8" ht="12.75">
      <c r="A27" s="13"/>
      <c r="B27" s="13"/>
      <c r="C27" s="13"/>
      <c r="D27" s="13"/>
      <c r="E27" s="13"/>
      <c r="F27" s="12"/>
      <c r="G27" s="12"/>
      <c r="H27" s="12"/>
    </row>
    <row r="28" spans="1:9" ht="12.75">
      <c r="A28" s="135" t="s">
        <v>81</v>
      </c>
      <c r="B28" s="135"/>
      <c r="C28" s="135"/>
      <c r="D28" s="135"/>
      <c r="E28" s="135"/>
      <c r="F28" s="135"/>
      <c r="G28" s="135"/>
      <c r="H28" s="15"/>
      <c r="I28"/>
    </row>
    <row r="29" spans="1:9" ht="12.75">
      <c r="A29" s="139" t="s">
        <v>79</v>
      </c>
      <c r="B29" s="139"/>
      <c r="C29" s="139"/>
      <c r="D29" s="139"/>
      <c r="E29" s="139"/>
      <c r="F29" s="139"/>
      <c r="G29" s="139"/>
      <c r="H29" s="15"/>
      <c r="I29"/>
    </row>
    <row r="30" spans="1:9" ht="12.75">
      <c r="A30" s="139" t="s">
        <v>78</v>
      </c>
      <c r="B30" s="139"/>
      <c r="C30" s="139"/>
      <c r="D30" s="139"/>
      <c r="E30" s="139"/>
      <c r="F30" s="139"/>
      <c r="G30" s="139"/>
      <c r="H30" s="15"/>
      <c r="I30"/>
    </row>
    <row r="31" spans="1:9" ht="12.75">
      <c r="A31" s="38"/>
      <c r="B31" s="38"/>
      <c r="C31" s="38"/>
      <c r="D31" s="38"/>
      <c r="E31" s="35"/>
      <c r="F31" s="35"/>
      <c r="G31" s="35"/>
      <c r="H31" s="15"/>
      <c r="I31"/>
    </row>
    <row r="32" spans="1:9" ht="12.75">
      <c r="A32" s="35"/>
      <c r="B32" s="35"/>
      <c r="C32" s="35"/>
      <c r="D32" s="70" t="s">
        <v>88</v>
      </c>
      <c r="E32" s="70" t="s">
        <v>112</v>
      </c>
      <c r="F32" s="70" t="s">
        <v>73</v>
      </c>
      <c r="G32" s="69" t="s">
        <v>60</v>
      </c>
      <c r="H32" s="15"/>
      <c r="I32"/>
    </row>
    <row r="33" spans="1:9" ht="12.75">
      <c r="A33" s="38" t="s">
        <v>61</v>
      </c>
      <c r="B33" s="38"/>
      <c r="C33" s="38"/>
      <c r="D33" s="105"/>
      <c r="E33" s="106"/>
      <c r="F33" s="105"/>
      <c r="G33" s="107"/>
      <c r="H33" s="15"/>
      <c r="I33"/>
    </row>
    <row r="34" spans="1:9" ht="12.75">
      <c r="A34" s="38" t="s">
        <v>62</v>
      </c>
      <c r="B34" s="38"/>
      <c r="C34" s="38"/>
      <c r="D34" s="49"/>
      <c r="E34" s="49"/>
      <c r="F34" s="49"/>
      <c r="G34" s="49"/>
      <c r="H34" s="15"/>
      <c r="I34"/>
    </row>
    <row r="35" spans="1:9" ht="12.75">
      <c r="A35" s="38" t="s">
        <v>63</v>
      </c>
      <c r="B35" s="38"/>
      <c r="C35" s="38"/>
      <c r="D35" s="102"/>
      <c r="E35" s="103"/>
      <c r="F35" s="102"/>
      <c r="G35" s="104"/>
      <c r="H35" s="15"/>
      <c r="I35"/>
    </row>
    <row r="36" spans="1:9" ht="12.75">
      <c r="A36" s="38" t="s">
        <v>64</v>
      </c>
      <c r="B36" s="38"/>
      <c r="C36" s="38"/>
      <c r="D36" s="38"/>
      <c r="E36" s="50"/>
      <c r="F36" s="50"/>
      <c r="G36" s="50"/>
      <c r="H36" s="15"/>
      <c r="I36"/>
    </row>
    <row r="37" spans="1:9" ht="12.75">
      <c r="A37" s="15" t="s">
        <v>65</v>
      </c>
      <c r="B37" s="15"/>
      <c r="C37" s="15"/>
      <c r="D37" s="114"/>
      <c r="E37" s="124"/>
      <c r="F37" s="114"/>
      <c r="G37" s="15"/>
      <c r="H37" s="15"/>
      <c r="I37"/>
    </row>
    <row r="38" spans="1:9" ht="12.75">
      <c r="A38" s="38" t="s">
        <v>66</v>
      </c>
      <c r="B38" s="38"/>
      <c r="C38" s="38"/>
      <c r="D38" s="99"/>
      <c r="E38" s="100"/>
      <c r="F38" s="99"/>
      <c r="G38" s="15"/>
      <c r="H38" s="15"/>
      <c r="I38"/>
    </row>
    <row r="39" spans="1:9" ht="12.75">
      <c r="A39" s="38" t="s">
        <v>67</v>
      </c>
      <c r="B39" s="38"/>
      <c r="C39" s="38"/>
      <c r="D39" s="125"/>
      <c r="E39" s="125"/>
      <c r="F39" s="101"/>
      <c r="G39" s="15"/>
      <c r="H39" s="15"/>
      <c r="I39"/>
    </row>
    <row r="40" spans="1:9" ht="12.75">
      <c r="A40" s="35" t="s">
        <v>68</v>
      </c>
      <c r="B40" s="35"/>
      <c r="C40" s="35"/>
      <c r="D40" s="92"/>
      <c r="E40" s="93"/>
      <c r="F40" s="92"/>
      <c r="G40" s="94"/>
      <c r="H40" s="15"/>
      <c r="I40"/>
    </row>
    <row r="41" spans="1:9" ht="12.75">
      <c r="A41" s="22" t="s">
        <v>60</v>
      </c>
      <c r="B41" s="22"/>
      <c r="C41" s="22"/>
      <c r="D41" s="79"/>
      <c r="E41" s="95"/>
      <c r="F41" s="79"/>
      <c r="G41" s="96"/>
      <c r="H41" s="15"/>
      <c r="I41"/>
    </row>
    <row r="42" spans="1:9" ht="12.75">
      <c r="A42" s="22" t="s">
        <v>69</v>
      </c>
      <c r="B42" s="22"/>
      <c r="C42" s="22"/>
      <c r="D42" s="84"/>
      <c r="E42" s="74"/>
      <c r="F42" s="84"/>
      <c r="G42" s="94"/>
      <c r="H42" s="15"/>
      <c r="I42"/>
    </row>
    <row r="43" spans="1:9" ht="13.5" thickBot="1">
      <c r="A43" s="22" t="s">
        <v>70</v>
      </c>
      <c r="B43" s="22"/>
      <c r="C43" s="22"/>
      <c r="D43" s="76"/>
      <c r="E43" s="97"/>
      <c r="F43" s="76"/>
      <c r="G43" s="98"/>
      <c r="H43" s="15"/>
      <c r="I43"/>
    </row>
    <row r="44" spans="1:9" ht="13.5" thickTop="1">
      <c r="A44" s="15"/>
      <c r="B44" s="15"/>
      <c r="C44" s="15"/>
      <c r="D44" s="31">
        <f>IF(D43="","",IF(D43=204125,"Correct!","Try again!"))</f>
      </c>
      <c r="E44" s="31">
        <f>IF(E43="","",IF(E43=129375,"Correct!","Try again!"))</f>
      </c>
      <c r="F44" s="31">
        <f>IF(F43="","",IF(F43=223000,"Correct!","Try again!"))</f>
      </c>
      <c r="G44" s="31">
        <f>IF(G43="","",IF(G43=556500,"Correct!","Try again!"))</f>
      </c>
      <c r="H44" s="15"/>
      <c r="I44"/>
    </row>
    <row r="45" spans="1:8" ht="12.75">
      <c r="A45"/>
      <c r="B45"/>
      <c r="C45"/>
      <c r="D45"/>
      <c r="E45"/>
      <c r="F45"/>
      <c r="G45"/>
      <c r="H45"/>
    </row>
    <row r="46" spans="1:8" ht="12.75">
      <c r="A46" s="135" t="s">
        <v>81</v>
      </c>
      <c r="B46" s="135"/>
      <c r="C46" s="135"/>
      <c r="D46" s="135"/>
      <c r="E46" s="135"/>
      <c r="F46" s="135"/>
      <c r="G46" s="15"/>
      <c r="H46"/>
    </row>
    <row r="47" spans="1:8" ht="12.75">
      <c r="A47" s="127" t="s">
        <v>33</v>
      </c>
      <c r="B47" s="127"/>
      <c r="C47" s="127"/>
      <c r="D47" s="127"/>
      <c r="E47" s="127"/>
      <c r="F47" s="127"/>
      <c r="G47" s="15"/>
      <c r="H47"/>
    </row>
    <row r="48" spans="1:8" ht="12.75">
      <c r="A48" s="22"/>
      <c r="B48" s="22"/>
      <c r="C48" s="22"/>
      <c r="D48" s="22"/>
      <c r="E48" s="22"/>
      <c r="F48" s="22"/>
      <c r="G48" s="15"/>
      <c r="H48"/>
    </row>
    <row r="49" spans="1:8" ht="12.75">
      <c r="A49" s="22"/>
      <c r="B49" s="22"/>
      <c r="C49" s="22"/>
      <c r="D49" s="22"/>
      <c r="E49" s="22"/>
      <c r="F49" s="22"/>
      <c r="G49" s="15"/>
      <c r="H49"/>
    </row>
    <row r="50" spans="1:8" ht="12.75">
      <c r="A50" s="71" t="s">
        <v>39</v>
      </c>
      <c r="B50" s="72" t="s">
        <v>40</v>
      </c>
      <c r="C50" s="72"/>
      <c r="D50" s="72"/>
      <c r="E50" s="72" t="s">
        <v>41</v>
      </c>
      <c r="F50" s="72" t="s">
        <v>42</v>
      </c>
      <c r="G50" s="15"/>
      <c r="H50"/>
    </row>
    <row r="51" spans="1:7" ht="12.75">
      <c r="A51" s="47" t="s">
        <v>44</v>
      </c>
      <c r="B51" s="22" t="s">
        <v>45</v>
      </c>
      <c r="C51" s="22"/>
      <c r="D51" s="22"/>
      <c r="E51" s="86"/>
      <c r="F51" s="24"/>
      <c r="G51" s="15"/>
    </row>
    <row r="52" spans="1:7" ht="12.75">
      <c r="A52" s="14"/>
      <c r="B52" s="14" t="s">
        <v>89</v>
      </c>
      <c r="C52" s="14"/>
      <c r="D52" s="14"/>
      <c r="E52" s="17"/>
      <c r="F52" s="90"/>
      <c r="G52" s="31">
        <f>IF(F52="","",IF(F52=37375,"«- Correct!","«- Try again!"))</f>
      </c>
    </row>
    <row r="53" spans="1:7" ht="12.75">
      <c r="A53" s="16"/>
      <c r="B53" s="16" t="s">
        <v>113</v>
      </c>
      <c r="C53" s="16"/>
      <c r="D53" s="16"/>
      <c r="E53" s="18"/>
      <c r="F53" s="91"/>
      <c r="G53" s="31">
        <f>IF(F53="","",IF(F53=22125,"«- Correct!","«- Try again!"))</f>
      </c>
    </row>
    <row r="54" spans="1:7" ht="12.75">
      <c r="A54" s="16"/>
      <c r="B54" s="16" t="s">
        <v>82</v>
      </c>
      <c r="C54" s="16"/>
      <c r="D54" s="16"/>
      <c r="E54" s="18"/>
      <c r="F54" s="90"/>
      <c r="G54" s="31">
        <f>IF(F54="","",IF(F54=45000,"«- Correct!","«- Try again!"))</f>
      </c>
    </row>
    <row r="55" spans="1:7" ht="12.75">
      <c r="A55" s="16"/>
      <c r="B55" s="137" t="s">
        <v>118</v>
      </c>
      <c r="C55" s="137"/>
      <c r="D55" s="137"/>
      <c r="E55" s="137"/>
      <c r="F55" s="18"/>
      <c r="G55" s="31"/>
    </row>
    <row r="56" spans="1:7" ht="12.75">
      <c r="A56" s="16"/>
      <c r="B56" s="16"/>
      <c r="C56" s="16"/>
      <c r="D56" s="16"/>
      <c r="E56" s="18"/>
      <c r="F56" s="18"/>
      <c r="G56" s="31"/>
    </row>
    <row r="57" spans="1:7" ht="12.75">
      <c r="A57" s="48">
        <v>31</v>
      </c>
      <c r="B57" s="22" t="s">
        <v>90</v>
      </c>
      <c r="C57" s="22"/>
      <c r="D57" s="22"/>
      <c r="E57" s="86"/>
      <c r="F57" s="24"/>
      <c r="G57" s="36"/>
    </row>
    <row r="58" spans="1:7" ht="12.75">
      <c r="A58" s="22"/>
      <c r="B58" s="22" t="s">
        <v>114</v>
      </c>
      <c r="C58" s="22"/>
      <c r="D58" s="22"/>
      <c r="E58" s="89"/>
      <c r="F58" s="24"/>
      <c r="G58" s="36"/>
    </row>
    <row r="59" spans="1:8" ht="12.75">
      <c r="A59" s="22"/>
      <c r="B59" s="22" t="s">
        <v>83</v>
      </c>
      <c r="C59" s="22"/>
      <c r="D59" s="22"/>
      <c r="E59" s="86"/>
      <c r="F59" s="24"/>
      <c r="G59" s="36"/>
      <c r="H59" s="5"/>
    </row>
    <row r="60" spans="1:7" ht="12.75">
      <c r="A60" s="22"/>
      <c r="B60" s="22" t="s">
        <v>91</v>
      </c>
      <c r="C60" s="22"/>
      <c r="D60" s="22"/>
      <c r="E60" s="24"/>
      <c r="F60" s="86"/>
      <c r="G60" s="31">
        <f>IF(F60="","",IF(F60=17000,"«- Correct!","«- Try again!"))</f>
      </c>
    </row>
    <row r="61" spans="1:7" ht="12.75">
      <c r="A61" s="22"/>
      <c r="B61" s="22" t="s">
        <v>115</v>
      </c>
      <c r="C61" s="22"/>
      <c r="D61" s="22"/>
      <c r="E61" s="24"/>
      <c r="F61" s="89"/>
      <c r="G61" s="31">
        <f>IF(F61="","",IF(F61=24000,"«- Correct!","«- Try again!"))</f>
      </c>
    </row>
    <row r="62" spans="1:7" ht="12.75">
      <c r="A62" s="22"/>
      <c r="B62" s="22" t="s">
        <v>84</v>
      </c>
      <c r="C62" s="22"/>
      <c r="D62" s="22"/>
      <c r="E62" s="24"/>
      <c r="F62" s="86"/>
      <c r="G62" s="31">
        <f>IF(F62="","",IF(F62=32000,"«- Correct!","«- Try again!"))</f>
      </c>
    </row>
    <row r="63" spans="1:7" ht="12.75">
      <c r="A63" s="36"/>
      <c r="B63" s="136" t="s">
        <v>119</v>
      </c>
      <c r="C63" s="136"/>
      <c r="D63" s="136"/>
      <c r="E63" s="136"/>
      <c r="F63" s="36"/>
      <c r="G63" s="36"/>
    </row>
    <row r="64" spans="1:7" ht="12.75">
      <c r="A64" s="36"/>
      <c r="B64" s="36"/>
      <c r="C64" s="36"/>
      <c r="D64" s="36"/>
      <c r="E64" s="36"/>
      <c r="F64" s="36"/>
      <c r="G64" s="36"/>
    </row>
  </sheetData>
  <sheetProtection password="C690" sheet="1" objects="1" scenarios="1" selectLockedCells="1"/>
  <mergeCells count="14">
    <mergeCell ref="B14:D14"/>
    <mergeCell ref="B13:D13"/>
    <mergeCell ref="E3:F3"/>
    <mergeCell ref="E2:F2"/>
    <mergeCell ref="E1:F1"/>
    <mergeCell ref="A5:H5"/>
    <mergeCell ref="B63:E63"/>
    <mergeCell ref="B55:E55"/>
    <mergeCell ref="A28:G28"/>
    <mergeCell ref="B15:D15"/>
    <mergeCell ref="A47:F47"/>
    <mergeCell ref="A46:F46"/>
    <mergeCell ref="A30:G30"/>
    <mergeCell ref="A29:G29"/>
  </mergeCells>
  <printOptions horizontalCentered="1"/>
  <pageMargins left="0" right="0" top="0.75" bottom="0.75" header="0.5" footer="0.5"/>
  <pageSetup horizontalDpi="600" verticalDpi="600" orientation="portrait" r:id="rId3"/>
  <rowBreaks count="1" manualBreakCount="1">
    <brk id="45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4"/>
  <sheetViews>
    <sheetView showGridLines="0" zoomScalePageLayoutView="0" workbookViewId="0" topLeftCell="A1">
      <selection activeCell="A1" sqref="A1:B1"/>
    </sheetView>
  </sheetViews>
  <sheetFormatPr defaultColWidth="9.140625" defaultRowHeight="12.75"/>
  <cols>
    <col min="1" max="4" width="12.7109375" style="0" customWidth="1"/>
    <col min="5" max="5" width="2.7109375" style="0" customWidth="1"/>
    <col min="6" max="23" width="12.7109375" style="0" customWidth="1"/>
  </cols>
  <sheetData>
    <row r="1" spans="1:4" ht="12.75">
      <c r="A1" s="133" t="s">
        <v>120</v>
      </c>
      <c r="B1" s="133"/>
      <c r="C1" s="20"/>
      <c r="D1" s="20"/>
    </row>
    <row r="2" spans="1:4" ht="12.75">
      <c r="A2" s="21"/>
      <c r="B2" s="21"/>
      <c r="C2" s="21"/>
      <c r="D2" s="21"/>
    </row>
    <row r="3" spans="1:5" ht="12.75">
      <c r="A3" s="134" t="s">
        <v>81</v>
      </c>
      <c r="B3" s="134"/>
      <c r="C3" s="134"/>
      <c r="D3" s="134"/>
      <c r="E3" s="15"/>
    </row>
    <row r="4" spans="1:5" ht="12.75">
      <c r="A4" s="14"/>
      <c r="B4" s="14"/>
      <c r="C4" s="14"/>
      <c r="D4" s="14"/>
      <c r="E4" s="15"/>
    </row>
    <row r="5" spans="1:5" ht="12.75">
      <c r="A5" s="14" t="s">
        <v>85</v>
      </c>
      <c r="B5" s="14"/>
      <c r="C5" s="14"/>
      <c r="D5" s="55">
        <v>183750</v>
      </c>
      <c r="E5" s="15"/>
    </row>
    <row r="6" spans="1:5" ht="12.75">
      <c r="A6" s="14" t="s">
        <v>109</v>
      </c>
      <c r="B6" s="14"/>
      <c r="C6" s="14"/>
      <c r="D6" s="56">
        <v>131250</v>
      </c>
      <c r="E6" s="15"/>
    </row>
    <row r="7" spans="1:5" ht="12.75">
      <c r="A7" s="14" t="s">
        <v>72</v>
      </c>
      <c r="B7" s="14"/>
      <c r="C7" s="14"/>
      <c r="D7" s="56">
        <v>210000</v>
      </c>
      <c r="E7" s="15"/>
    </row>
    <row r="8" spans="1:5" ht="12.75">
      <c r="A8" s="14" t="s">
        <v>34</v>
      </c>
      <c r="B8" s="14"/>
      <c r="C8" s="14"/>
      <c r="D8" s="56">
        <v>225000</v>
      </c>
      <c r="E8" s="15"/>
    </row>
    <row r="9" spans="1:5" ht="12.75">
      <c r="A9" s="14"/>
      <c r="B9" s="14"/>
      <c r="C9" s="14"/>
      <c r="D9" s="17"/>
      <c r="E9" s="15"/>
    </row>
    <row r="10" spans="1:5" ht="12.75">
      <c r="A10" s="32" t="s">
        <v>35</v>
      </c>
      <c r="B10" s="32"/>
      <c r="C10" s="32"/>
      <c r="D10" s="17"/>
      <c r="E10" s="15"/>
    </row>
    <row r="11" spans="1:5" ht="12.75">
      <c r="A11" s="16" t="s">
        <v>36</v>
      </c>
      <c r="B11" s="16"/>
      <c r="C11" s="16"/>
      <c r="D11" s="18"/>
      <c r="E11" s="15"/>
    </row>
    <row r="12" spans="1:5" ht="12.75">
      <c r="A12" s="16" t="s">
        <v>37</v>
      </c>
      <c r="B12" s="16"/>
      <c r="C12" s="16"/>
      <c r="D12" s="18"/>
      <c r="E12" s="15"/>
    </row>
    <row r="13" spans="1:5" ht="12.75">
      <c r="A13" s="16" t="s">
        <v>38</v>
      </c>
      <c r="B13" s="16"/>
      <c r="C13" s="16"/>
      <c r="D13" s="18"/>
      <c r="E13" s="15"/>
    </row>
    <row r="14" spans="1:5" ht="12.75">
      <c r="A14" s="16" t="s">
        <v>86</v>
      </c>
      <c r="B14" s="16"/>
      <c r="C14" s="16"/>
      <c r="D14" s="60">
        <v>40000</v>
      </c>
      <c r="E14" s="15"/>
    </row>
    <row r="15" spans="1:5" ht="12.75">
      <c r="A15" s="16" t="s">
        <v>110</v>
      </c>
      <c r="B15" s="16"/>
      <c r="C15" s="16"/>
      <c r="D15" s="59">
        <v>30000</v>
      </c>
      <c r="E15" s="15"/>
    </row>
    <row r="16" spans="1:5" ht="12.75">
      <c r="A16" s="16" t="s">
        <v>74</v>
      </c>
      <c r="B16" s="16"/>
      <c r="C16" s="16"/>
      <c r="D16" s="59">
        <v>45000</v>
      </c>
      <c r="E16" s="15"/>
    </row>
    <row r="17" spans="1:5" ht="12.75">
      <c r="A17" s="16" t="s">
        <v>46</v>
      </c>
      <c r="B17" s="16"/>
      <c r="C17" s="16"/>
      <c r="D17" s="19">
        <v>0.1</v>
      </c>
      <c r="E17" s="15"/>
    </row>
    <row r="18" spans="1:5" ht="12.75">
      <c r="A18" s="16" t="s">
        <v>47</v>
      </c>
      <c r="B18" s="16"/>
      <c r="C18" s="16"/>
      <c r="D18" s="18"/>
      <c r="E18" s="15"/>
    </row>
    <row r="19" spans="1:5" ht="12.75">
      <c r="A19" s="16"/>
      <c r="B19" s="16"/>
      <c r="C19" s="16"/>
      <c r="D19" s="18"/>
      <c r="E19" s="15"/>
    </row>
    <row r="20" spans="1:5" ht="12.75">
      <c r="A20" s="33" t="s">
        <v>49</v>
      </c>
      <c r="B20" s="33"/>
      <c r="C20" s="33"/>
      <c r="D20" s="18"/>
      <c r="E20" s="15"/>
    </row>
    <row r="21" spans="1:5" ht="12.75">
      <c r="A21" s="16" t="s">
        <v>76</v>
      </c>
      <c r="B21" s="16"/>
      <c r="C21" s="16"/>
      <c r="D21" s="60">
        <v>225000</v>
      </c>
      <c r="E21" s="15"/>
    </row>
    <row r="22" spans="1:5" ht="12.75">
      <c r="A22" s="16"/>
      <c r="B22" s="16"/>
      <c r="C22" s="16"/>
      <c r="D22" s="16"/>
      <c r="E22" s="15"/>
    </row>
    <row r="23" spans="1:5" ht="12.75">
      <c r="A23" s="33" t="s">
        <v>51</v>
      </c>
      <c r="B23" s="33"/>
      <c r="C23" s="33"/>
      <c r="D23" s="16"/>
      <c r="E23" s="15"/>
    </row>
    <row r="24" spans="1:5" ht="12.75">
      <c r="A24" s="16" t="s">
        <v>54</v>
      </c>
      <c r="B24" s="16"/>
      <c r="C24" s="16"/>
      <c r="D24" s="60">
        <v>104500</v>
      </c>
      <c r="E24" s="15"/>
    </row>
    <row r="25" spans="1:5" ht="12.75">
      <c r="A25" s="16" t="s">
        <v>87</v>
      </c>
      <c r="B25" s="16"/>
      <c r="C25" s="16"/>
      <c r="D25" s="59">
        <v>17000</v>
      </c>
      <c r="E25" s="15"/>
    </row>
    <row r="26" spans="1:5" ht="12.75">
      <c r="A26" s="16" t="s">
        <v>111</v>
      </c>
      <c r="B26" s="16"/>
      <c r="C26" s="16"/>
      <c r="D26" s="59">
        <v>24000</v>
      </c>
      <c r="E26" s="15"/>
    </row>
    <row r="27" spans="1:5" ht="12.75">
      <c r="A27" s="14" t="s">
        <v>75</v>
      </c>
      <c r="B27" s="14"/>
      <c r="C27" s="14"/>
      <c r="D27" s="56">
        <v>32000</v>
      </c>
      <c r="E27" s="15"/>
    </row>
    <row r="28" spans="1:5" ht="12.75">
      <c r="A28" s="14"/>
      <c r="B28" s="14"/>
      <c r="C28" s="14"/>
      <c r="D28" s="14"/>
      <c r="E28" s="15"/>
    </row>
    <row r="29" spans="1:5" ht="12.75">
      <c r="A29" s="32" t="s">
        <v>58</v>
      </c>
      <c r="B29" s="32"/>
      <c r="C29" s="32"/>
      <c r="D29" s="14"/>
      <c r="E29" s="15"/>
    </row>
    <row r="30" spans="1:5" ht="12.75">
      <c r="A30" s="16" t="s">
        <v>54</v>
      </c>
      <c r="B30" s="16"/>
      <c r="C30" s="16"/>
      <c r="D30" s="60">
        <v>104500</v>
      </c>
      <c r="E30" s="15"/>
    </row>
    <row r="31" spans="1:5" ht="12.75">
      <c r="A31" s="16"/>
      <c r="B31" s="16"/>
      <c r="C31" s="16"/>
      <c r="D31" s="16"/>
      <c r="E31" s="15"/>
    </row>
    <row r="32" spans="1:5" ht="12.75">
      <c r="A32" s="33" t="s">
        <v>59</v>
      </c>
      <c r="B32" s="33"/>
      <c r="C32" s="33"/>
      <c r="D32" s="16"/>
      <c r="E32" s="15"/>
    </row>
    <row r="33" spans="1:5" ht="12.75">
      <c r="A33" s="16" t="s">
        <v>77</v>
      </c>
      <c r="B33" s="16"/>
      <c r="C33" s="16"/>
      <c r="D33" s="60">
        <v>223000</v>
      </c>
      <c r="E33" s="15"/>
    </row>
    <row r="34" spans="1:5" ht="12.75">
      <c r="A34" s="15"/>
      <c r="B34" s="15"/>
      <c r="C34" s="15"/>
      <c r="D34" s="15"/>
      <c r="E34" s="15"/>
    </row>
  </sheetData>
  <sheetProtection password="C690" sheet="1" objects="1" scenarios="1" selectLockedCells="1" selectUnlockedCells="1"/>
  <mergeCells count="2">
    <mergeCell ref="A3:D3"/>
    <mergeCell ref="A1:B1"/>
  </mergeCells>
  <printOptions horizontalCentered="1"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Jack Terry</cp:lastModifiedBy>
  <cp:lastPrinted>2010-10-24T23:53:57Z</cp:lastPrinted>
  <dcterms:created xsi:type="dcterms:W3CDTF">2001-04-04T16:20:13Z</dcterms:created>
  <dcterms:modified xsi:type="dcterms:W3CDTF">2010-12-17T00:24:25Z</dcterms:modified>
  <cp:category/>
  <cp:version/>
  <cp:contentType/>
  <cp:contentStatus/>
</cp:coreProperties>
</file>