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3-03A" sheetId="1" r:id="rId1"/>
    <sheet name="Given P03-03A" sheetId="2" r:id="rId2"/>
    <sheet name="P03-04A" sheetId="3" r:id="rId3"/>
    <sheet name="Given P03-04A" sheetId="4" r:id="rId4"/>
    <sheet name="P03-07A" sheetId="5" r:id="rId5"/>
    <sheet name="Given P03-07A" sheetId="6" r:id="rId6"/>
  </sheets>
  <externalReferences>
    <externalReference r:id="rId9"/>
  </externalReferences>
  <definedNames>
    <definedName name="Accounts">'[1]SP06-20A'!$M$2:$M$11</definedName>
    <definedName name="_xlnm.Print_Titles" localSheetId="0">'P03-03A'!$1:$4</definedName>
    <definedName name="_xlnm.Print_Titles" localSheetId="2">'P03-04A'!$1:$4</definedName>
    <definedName name="_xlnm.Print_Titles" localSheetId="4">'P03-07A'!$1:$4</definedName>
  </definedNames>
  <calcPr fullCalcOnLoad="1"/>
</workbook>
</file>

<file path=xl/comments1.xml><?xml version="1.0" encoding="utf-8"?>
<comments xmlns="http://schemas.openxmlformats.org/spreadsheetml/2006/main">
  <authors>
    <author>x</author>
    <author>Peggy Hussey</author>
  </authors>
  <commentList>
    <comment ref="G103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G141" authorId="0">
      <text>
        <r>
          <rPr>
            <sz val="8"/>
            <rFont val="Tahoma"/>
            <family val="2"/>
          </rPr>
          <t>Enter appropriate data in yellow cells.  Your answers for "Total" will be verified.</t>
        </r>
      </text>
    </comment>
    <comment ref="G174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H194" authorId="0">
      <text>
        <r>
          <rPr>
            <sz val="8"/>
            <rFont val="Tahoma"/>
            <family val="2"/>
          </rPr>
          <t>Enter appropriate data in yellow cells.  Your answer for "T. Wells, Capital, December 31, 2009" will be verified.</t>
        </r>
      </text>
    </comment>
    <comment ref="H206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E11" authorId="1">
      <text>
        <r>
          <rPr>
            <sz val="8"/>
            <rFont val="Tahoma"/>
            <family val="2"/>
          </rPr>
          <t>Enter the amount.  Your entries for "Bal" (Balance) will be verified.  Adjustment amounts can be picked up from the entries below.</t>
        </r>
      </text>
    </comment>
    <comment ref="D11" authorId="1">
      <text>
        <r>
          <rPr>
            <sz val="8"/>
            <rFont val="Tahoma"/>
            <family val="2"/>
          </rPr>
          <t>Enter the letter of the event recorded.</t>
        </r>
      </text>
    </comment>
    <comment ref="C11" authorId="1">
      <text>
        <r>
          <rPr>
            <sz val="8"/>
            <rFont val="Tahoma"/>
            <family val="2"/>
          </rPr>
          <t>Enter the amount.  Your entries for "Bal" (Balance) will be verified.  Adjustment amounts can be picked up from the entries below.</t>
        </r>
      </text>
    </comment>
    <comment ref="B11" authorId="1">
      <text>
        <r>
          <rPr>
            <sz val="8"/>
            <rFont val="Tahoma"/>
            <family val="2"/>
          </rPr>
          <t>Enter the letter of the event recorded.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10" authorId="0">
      <text>
        <r>
          <rPr>
            <sz val="8"/>
            <rFont val="Tahoma"/>
            <family val="2"/>
          </rPr>
          <t>Pick your entry for this column from the drop-down list.</t>
        </r>
      </text>
    </comment>
    <comment ref="I10" authorId="0">
      <text>
        <r>
          <rPr>
            <sz val="8"/>
            <rFont val="Tahoma"/>
            <family val="2"/>
          </rPr>
          <t>Pick your entry for this column from the drop-down list.</t>
        </r>
      </text>
    </comment>
    <comment ref="H10" authorId="0">
      <text>
        <r>
          <rPr>
            <sz val="8"/>
            <rFont val="Tahoma"/>
            <family val="2"/>
          </rPr>
          <t>Enter appropriate data in yellow cells in this column.  Your totals will be verified.</t>
        </r>
      </text>
    </comment>
    <comment ref="J10" authorId="0">
      <text>
        <r>
          <rPr>
            <sz val="8"/>
            <rFont val="Tahoma"/>
            <family val="2"/>
          </rPr>
          <t>Enter appropriate data in yellow cells in this column.  Your totals will be verified.</t>
        </r>
      </text>
    </comment>
    <comment ref="F52" authorId="0">
      <text>
        <r>
          <rPr>
            <sz val="8"/>
            <rFont val="Tahoma"/>
            <family val="2"/>
          </rPr>
          <t>Enter appropriate data in yellow cells.  Your answer for "Net income" will be verified.</t>
        </r>
      </text>
    </comment>
    <comment ref="F70" authorId="0">
      <text>
        <r>
          <rPr>
            <sz val="8"/>
            <rFont val="Tahoma"/>
            <family val="2"/>
          </rPr>
          <t>Enter appropriate data in yellow cells.  Your answer for "K. Jenkins, Capital, July 31, 2009" will be verified.</t>
        </r>
      </text>
    </comment>
    <comment ref="F82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H11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G101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G127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H152" authorId="0">
      <text>
        <r>
          <rPr>
            <sz val="8"/>
            <rFont val="Tahoma"/>
            <family val="2"/>
          </rPr>
          <t>Enter appropriate data in yellow cells.  Your answers for "Net income" will be verified.</t>
        </r>
      </text>
    </comment>
    <comment ref="H169" authorId="0">
      <text>
        <r>
          <rPr>
            <sz val="8"/>
            <rFont val="Tahoma"/>
            <family val="2"/>
          </rPr>
          <t>Enter appropriate data in yellow cells.  Your answers for "Retained earnings, April 30, 2013" will be verified.</t>
        </r>
      </text>
    </comment>
    <comment ref="H181" authorId="0">
      <text>
        <r>
          <rPr>
            <sz val="8"/>
            <rFont val="Tahoma"/>
            <family val="2"/>
          </rPr>
          <t>Enter appropriate data in yellow cells.  Your answer for "Total liabilities and equity" will be verified.</t>
        </r>
      </text>
    </comment>
    <comment ref="G201" authorId="0">
      <text>
        <r>
          <rPr>
            <sz val="8"/>
            <rFont val="Tahoma"/>
            <family val="2"/>
          </rPr>
          <t>Enter appropriate data in yellow cells.  Your answers for "Totals" will be verified.</t>
        </r>
      </text>
    </comment>
    <comment ref="H219" authorId="0">
      <text>
        <r>
          <rPr>
            <sz val="8"/>
            <rFont val="Tahoma"/>
            <family val="2"/>
          </rPr>
          <t>Enter appropriate data in yellow cells.  Your answers balance for each account will be verified.</t>
        </r>
      </text>
    </comment>
  </commentList>
</comments>
</file>

<file path=xl/sharedStrings.xml><?xml version="1.0" encoding="utf-8"?>
<sst xmlns="http://schemas.openxmlformats.org/spreadsheetml/2006/main" count="778" uniqueCount="290">
  <si>
    <t>Student Name:</t>
  </si>
  <si>
    <t>Class:</t>
  </si>
  <si>
    <t>Adjusted Trial Balance</t>
  </si>
  <si>
    <t>Unadjusted Trial Balance</t>
  </si>
  <si>
    <t>Cash</t>
  </si>
  <si>
    <t>Accounts receivable</t>
  </si>
  <si>
    <t>Teaching supplies</t>
  </si>
  <si>
    <t>Prepaid insurance</t>
  </si>
  <si>
    <t>Prepaid rent</t>
  </si>
  <si>
    <t>Professional library</t>
  </si>
  <si>
    <t>General Journal</t>
  </si>
  <si>
    <t>Equipment</t>
  </si>
  <si>
    <t>Date</t>
  </si>
  <si>
    <t>Account Titles</t>
  </si>
  <si>
    <t>no.</t>
  </si>
  <si>
    <t>Debit</t>
  </si>
  <si>
    <t>Credit</t>
  </si>
  <si>
    <t>Accounts payable</t>
  </si>
  <si>
    <t>Adjusting Entries:</t>
  </si>
  <si>
    <t>Salaries payable</t>
  </si>
  <si>
    <t>Insurance Expense</t>
  </si>
  <si>
    <t>(a)</t>
  </si>
  <si>
    <t>Unearned training fees</t>
  </si>
  <si>
    <t xml:space="preserve">  Prepaid Insurance</t>
  </si>
  <si>
    <t>Accounts Receivable</t>
  </si>
  <si>
    <t>Teaching Supplies Expense</t>
  </si>
  <si>
    <t>(b)</t>
  </si>
  <si>
    <t xml:space="preserve">  Teaching Supplies</t>
  </si>
  <si>
    <t>Tuition fees earned</t>
  </si>
  <si>
    <t>(c)</t>
  </si>
  <si>
    <t>Training fees earned</t>
  </si>
  <si>
    <t>(f)</t>
  </si>
  <si>
    <t>(d)</t>
  </si>
  <si>
    <t>Salaries expense</t>
  </si>
  <si>
    <t>Teaching Supplies</t>
  </si>
  <si>
    <t>Unearned Training Fees</t>
  </si>
  <si>
    <t>(e)</t>
  </si>
  <si>
    <t>Insurance expense</t>
  </si>
  <si>
    <t xml:space="preserve">  Training Fees Earned</t>
  </si>
  <si>
    <t>Rent expense</t>
  </si>
  <si>
    <t>Teaching supplies expense</t>
  </si>
  <si>
    <t xml:space="preserve">  Tuition Fees Earned</t>
  </si>
  <si>
    <t>Advertising expense</t>
  </si>
  <si>
    <t>Salaries Expense</t>
  </si>
  <si>
    <t>(g)</t>
  </si>
  <si>
    <t>Utilities expense</t>
  </si>
  <si>
    <t xml:space="preserve">  Salaries Payable</t>
  </si>
  <si>
    <t>Total</t>
  </si>
  <si>
    <t>Prepaid Insurance</t>
  </si>
  <si>
    <t>Rent Expense</t>
  </si>
  <si>
    <t>(h)</t>
  </si>
  <si>
    <t xml:space="preserve">  Prepaid Rent</t>
  </si>
  <si>
    <t>(a) Expired insurance coverage</t>
  </si>
  <si>
    <t>(c) Annual equipment depreciation</t>
  </si>
  <si>
    <t>Prepaid Rent</t>
  </si>
  <si>
    <t>Professional Library</t>
  </si>
  <si>
    <t>Income Statement</t>
  </si>
  <si>
    <t>Revenues:</t>
  </si>
  <si>
    <t>Accumulated Depreciation - Equipment</t>
  </si>
  <si>
    <t xml:space="preserve">  Tuition fees earned</t>
  </si>
  <si>
    <t xml:space="preserve">  Training fees earned</t>
  </si>
  <si>
    <t xml:space="preserve">  Total revenues</t>
  </si>
  <si>
    <t>Expenses:</t>
  </si>
  <si>
    <t>Accounts Payable</t>
  </si>
  <si>
    <t xml:space="preserve">  Salaries expense</t>
  </si>
  <si>
    <t xml:space="preserve">  Insurance expense</t>
  </si>
  <si>
    <t xml:space="preserve">  Rent expense</t>
  </si>
  <si>
    <t xml:space="preserve">  Teaching supplies expense</t>
  </si>
  <si>
    <t xml:space="preserve">  Advertising expense</t>
  </si>
  <si>
    <t>Salaries Payable</t>
  </si>
  <si>
    <t xml:space="preserve">  Utilities expense</t>
  </si>
  <si>
    <t xml:space="preserve">  Total expenses</t>
  </si>
  <si>
    <t>Net income</t>
  </si>
  <si>
    <t>Tuition Fees Earned</t>
  </si>
  <si>
    <t>Training Fees Earned</t>
  </si>
  <si>
    <t>Balance Sheet</t>
  </si>
  <si>
    <t>Depreciation Expense-Equipment</t>
  </si>
  <si>
    <t>Assets</t>
  </si>
  <si>
    <t>Total assets</t>
  </si>
  <si>
    <t>Liabilities</t>
  </si>
  <si>
    <t>Total liabilities</t>
  </si>
  <si>
    <t>Advertising Expense</t>
  </si>
  <si>
    <t>Utilities Expense</t>
  </si>
  <si>
    <t>Accumulated depreciation-Professional library</t>
  </si>
  <si>
    <t>Accumulated depreciation-Equipment</t>
  </si>
  <si>
    <t>Depreciation expense-Equipment</t>
  </si>
  <si>
    <t>Depreciation expense-Professional library</t>
  </si>
  <si>
    <t>Totals</t>
  </si>
  <si>
    <t>(f) Unpaid monthly tuition for student beginning Oct. 15</t>
  </si>
  <si>
    <t>(g) Two employees accrue wages for two days (daily wage)</t>
  </si>
  <si>
    <t>(h) Balance in Prepaid Rent account is for December</t>
  </si>
  <si>
    <t>(d) Annual professional library depreciation</t>
  </si>
  <si>
    <t>Unadjusted</t>
  </si>
  <si>
    <t>Adjusted</t>
  </si>
  <si>
    <t>Trial Balance</t>
  </si>
  <si>
    <t>Adjustments</t>
  </si>
  <si>
    <t>Office supplies</t>
  </si>
  <si>
    <t>Office equipment</t>
  </si>
  <si>
    <t>Interest payable</t>
  </si>
  <si>
    <t>Unearned consulting fees</t>
  </si>
  <si>
    <t>Long-term notes payable</t>
  </si>
  <si>
    <t>Consulting fees earned</t>
  </si>
  <si>
    <t>Interest expense</t>
  </si>
  <si>
    <t>Office supplies expense</t>
  </si>
  <si>
    <t>Earned but uncollected revenues.</t>
  </si>
  <si>
    <t>Cost of expired insurance coverage.</t>
  </si>
  <si>
    <t>Incurred but unpaid advertising expense.</t>
  </si>
  <si>
    <t>Incurred but unpaid interest expense.</t>
  </si>
  <si>
    <t>Incurred but unpaid salaries expense.</t>
  </si>
  <si>
    <t>Earned revenues previously received in advance.</t>
  </si>
  <si>
    <t xml:space="preserve">     Number of months prepaid</t>
  </si>
  <si>
    <t>(e) Training fees earned per month beginning Nov. 1</t>
  </si>
  <si>
    <t>Check figures:</t>
  </si>
  <si>
    <t>(2e) Cr. Training Fees Earned</t>
  </si>
  <si>
    <t>(2f)  Cr. Tuition Fees Earned</t>
  </si>
  <si>
    <t>(3)   Adjusting Trial Balance totals</t>
  </si>
  <si>
    <t>(4)   Net income</t>
  </si>
  <si>
    <t>Problem 03-03A</t>
  </si>
  <si>
    <t>Total liabilities and equity</t>
  </si>
  <si>
    <t>Additional information:</t>
  </si>
  <si>
    <t xml:space="preserve"> Consulting fees earned</t>
  </si>
  <si>
    <t xml:space="preserve"> Salaries expense</t>
  </si>
  <si>
    <t xml:space="preserve"> Interest expense</t>
  </si>
  <si>
    <t xml:space="preserve"> Insurance expense</t>
  </si>
  <si>
    <t xml:space="preserve"> Rent expense</t>
  </si>
  <si>
    <t xml:space="preserve"> Office supplies expense</t>
  </si>
  <si>
    <t xml:space="preserve"> Advertising expense</t>
  </si>
  <si>
    <t xml:space="preserve"> Total expenses</t>
  </si>
  <si>
    <t>Plus: Net income</t>
  </si>
  <si>
    <t>Accumulated depreciation-Office equipment</t>
  </si>
  <si>
    <t>(2) Net income</t>
  </si>
  <si>
    <t xml:space="preserve">     Total assets</t>
  </si>
  <si>
    <t>Problem 03-04A</t>
  </si>
  <si>
    <t>Given Data P03-04A:</t>
  </si>
  <si>
    <t>Accumulated depreciation, Office equipment</t>
  </si>
  <si>
    <t>Depreciation expense, Office equipment</t>
  </si>
  <si>
    <t>Depreciation expense on office equipment.</t>
  </si>
  <si>
    <t>Given Data P03-03A:</t>
  </si>
  <si>
    <t>To record the insurance expired.</t>
  </si>
  <si>
    <t>To record supplies used.</t>
  </si>
  <si>
    <t>To record equipment depreciation.</t>
  </si>
  <si>
    <t>To record professional library depreciation.</t>
  </si>
  <si>
    <t>To record tuition earned</t>
  </si>
  <si>
    <t>To record accrued salaries</t>
  </si>
  <si>
    <t>To record expiration of prepaid rent.</t>
  </si>
  <si>
    <t>Adjustment description:</t>
  </si>
  <si>
    <t>Equity</t>
  </si>
  <si>
    <t>Plus: net income</t>
  </si>
  <si>
    <t>WELLS TECHNICAL INSTITUTE</t>
  </si>
  <si>
    <t>Additional items for December 31, 2013 adjusting entries:</t>
  </si>
  <si>
    <t>T-Accounts</t>
  </si>
  <si>
    <t>Depreciation Expense-Professional Library</t>
  </si>
  <si>
    <t>Bal.</t>
  </si>
  <si>
    <t>Adj. Bal.</t>
  </si>
  <si>
    <t>Parts 1 and 2</t>
  </si>
  <si>
    <t xml:space="preserve">  Accumulated Depreciation-Equipment</t>
  </si>
  <si>
    <t>To record 2 months' training fees earned that were collected in advance.</t>
  </si>
  <si>
    <t>Adjustment</t>
  </si>
  <si>
    <t>December 31, 2013</t>
  </si>
  <si>
    <t>Revenues</t>
  </si>
  <si>
    <t>Expenses</t>
  </si>
  <si>
    <t xml:space="preserve">  Depreciation expense-Professional library</t>
  </si>
  <si>
    <t xml:space="preserve">  Depreciation expense-Equipment</t>
  </si>
  <si>
    <t>For Year Ended December 31, 2013</t>
  </si>
  <si>
    <t>Accumulated Depreciation-Professional Library</t>
  </si>
  <si>
    <t>JKL COMPANY</t>
  </si>
  <si>
    <t>July 31, 2013</t>
  </si>
  <si>
    <t>Cost of office supplies used.</t>
  </si>
  <si>
    <t xml:space="preserve"> Depreciation expense - Office equipment</t>
  </si>
  <si>
    <t>For Year Ended July 31, 2013</t>
  </si>
  <si>
    <t>Unadj. Bal.</t>
  </si>
  <si>
    <r>
      <t>NOTE</t>
    </r>
    <r>
      <rPr>
        <sz val="10"/>
        <rFont val="Arial"/>
        <family val="2"/>
      </rPr>
      <t>:  Ledger accounts begin at cell A150, and show all entries that need to be posted.</t>
    </r>
  </si>
  <si>
    <t>ADVENTURE TRAVEL</t>
  </si>
  <si>
    <t>Acct. No.</t>
  </si>
  <si>
    <t>Transactions for April (Part 2):</t>
  </si>
  <si>
    <t>Computer Equipment</t>
  </si>
  <si>
    <t xml:space="preserve">  Cash</t>
  </si>
  <si>
    <t>Paid one month's rent</t>
  </si>
  <si>
    <t>Office Supplies</t>
  </si>
  <si>
    <t>Acquired office supplies</t>
  </si>
  <si>
    <t>Paid 12 months' premium in advance.</t>
  </si>
  <si>
    <t>Paid two weeks' salaries.</t>
  </si>
  <si>
    <t xml:space="preserve">  Commissions Earned</t>
  </si>
  <si>
    <t>Collected commissions from airlines.</t>
  </si>
  <si>
    <t>Repairs Expense</t>
  </si>
  <si>
    <t>Repaired the computer.</t>
  </si>
  <si>
    <t>Telephone Expense</t>
  </si>
  <si>
    <t>Paid the telephone bill.</t>
  </si>
  <si>
    <t>Owner withdrew cash.</t>
  </si>
  <si>
    <t>Adjusting Entries (Part 4):</t>
  </si>
  <si>
    <t>To record expired insurance.</t>
  </si>
  <si>
    <t>Office Supplies Expense</t>
  </si>
  <si>
    <t xml:space="preserve">  Office Supplies</t>
  </si>
  <si>
    <t>To record cost of supplies used.</t>
  </si>
  <si>
    <t>Depreciation Expense - Computer Equipment</t>
  </si>
  <si>
    <t xml:space="preserve">  Accumulated Depreciation - Computer Equipment</t>
  </si>
  <si>
    <t>To record depreciation.</t>
  </si>
  <si>
    <t>To record accrued salaries.</t>
  </si>
  <si>
    <t>To record accrued commissions.</t>
  </si>
  <si>
    <t>Closing Entries (Part 6)</t>
  </si>
  <si>
    <t>Commissions Earned</t>
  </si>
  <si>
    <t xml:space="preserve"> </t>
  </si>
  <si>
    <t xml:space="preserve">  Income Summary</t>
  </si>
  <si>
    <t>To close the revenue account.</t>
  </si>
  <si>
    <t>Income Summary</t>
  </si>
  <si>
    <t xml:space="preserve">  Depreciation Expense, Computer Equipment</t>
  </si>
  <si>
    <t xml:space="preserve">  Salaries Expense</t>
  </si>
  <si>
    <t xml:space="preserve">  Insurance Expense</t>
  </si>
  <si>
    <t xml:space="preserve">  Rent Expense</t>
  </si>
  <si>
    <t xml:space="preserve">  Office Supplies Expense</t>
  </si>
  <si>
    <t xml:space="preserve">  Repairs Expense</t>
  </si>
  <si>
    <t xml:space="preserve">  Telephone Expense</t>
  </si>
  <si>
    <t>To close the expense accounts.</t>
  </si>
  <si>
    <t>To close the Income Summary account.</t>
  </si>
  <si>
    <t>Debits</t>
  </si>
  <si>
    <t>Credits</t>
  </si>
  <si>
    <t>Computer equipment</t>
  </si>
  <si>
    <t>Accumulated depreciation - computer equipment</t>
  </si>
  <si>
    <t>Commissions earned</t>
  </si>
  <si>
    <t>Depreciation expense - computer equipment</t>
  </si>
  <si>
    <t>Repairs expense</t>
  </si>
  <si>
    <t>Telephone expense</t>
  </si>
  <si>
    <t xml:space="preserve">  Totals</t>
  </si>
  <si>
    <t>For Month Ended April 30, 2013</t>
  </si>
  <si>
    <t xml:space="preserve">  Depreciation expense, computer equipment</t>
  </si>
  <si>
    <t xml:space="preserve">  Office supplies expense</t>
  </si>
  <si>
    <t xml:space="preserve">  Repairs expense</t>
  </si>
  <si>
    <t xml:space="preserve">  Telephone expense</t>
  </si>
  <si>
    <t>Owner's Equity</t>
  </si>
  <si>
    <t>Post-Closing Trial Balance</t>
  </si>
  <si>
    <t>Accumulated depreciation, computer equipment</t>
  </si>
  <si>
    <t>General Ledger</t>
  </si>
  <si>
    <t>Account No.</t>
  </si>
  <si>
    <t xml:space="preserve">Explanation </t>
  </si>
  <si>
    <t>PR</t>
  </si>
  <si>
    <t>Balance</t>
  </si>
  <si>
    <t xml:space="preserve">    Adjusting</t>
  </si>
  <si>
    <t>Adjusting</t>
  </si>
  <si>
    <t>Accumulated Depreciation,</t>
  </si>
  <si>
    <t>Closing</t>
  </si>
  <si>
    <t>Depreciation Expense,</t>
  </si>
  <si>
    <t>Nozomi invested cash</t>
  </si>
  <si>
    <t>Nozomi invested computer equipment</t>
  </si>
  <si>
    <t>Paid first month's rent</t>
  </si>
  <si>
    <t>Purchased office supplies for cash</t>
  </si>
  <si>
    <t>Paid annual insurance premium</t>
  </si>
  <si>
    <t>Paid salaries</t>
  </si>
  <si>
    <t>Collected commissions earned</t>
  </si>
  <si>
    <t>Paid for computer repair</t>
  </si>
  <si>
    <t>Paid telephone bill</t>
  </si>
  <si>
    <t>Chart of Accounts</t>
  </si>
  <si>
    <t>Accumulated Depreciation - Computer Equipment</t>
  </si>
  <si>
    <t>Additional Information:</t>
  </si>
  <si>
    <t>(3) Unadjusted trial balance totals</t>
  </si>
  <si>
    <t>(4a) Debit Insurance Expense</t>
  </si>
  <si>
    <t>(5) Net income</t>
  </si>
  <si>
    <t>(7) Post-closing trial balance totals</t>
  </si>
  <si>
    <t>Given Data P03-07A:</t>
  </si>
  <si>
    <t>Problem 03-07A</t>
  </si>
  <si>
    <t>Common stock</t>
  </si>
  <si>
    <t>Retained earnings</t>
  </si>
  <si>
    <t>Dividends</t>
  </si>
  <si>
    <t>(b) Teaching supplies on hand (at cost)</t>
  </si>
  <si>
    <t>Common Stock</t>
  </si>
  <si>
    <t>Retained Earnings</t>
  </si>
  <si>
    <t xml:space="preserve">  Accumul. Depreciation-Professional Library</t>
  </si>
  <si>
    <t>Statement of Retained Earnings</t>
  </si>
  <si>
    <t>Retained earnings, December 31, 2012</t>
  </si>
  <si>
    <t>Less: Dividends</t>
  </si>
  <si>
    <t>Retained earnings, December 31, 2013</t>
  </si>
  <si>
    <t>Retained earnings at July 31, 2012</t>
  </si>
  <si>
    <t>Current-year dividends</t>
  </si>
  <si>
    <t xml:space="preserve">    Total assets</t>
  </si>
  <si>
    <t>Retained earnings, July 31, 2012</t>
  </si>
  <si>
    <t>Retained earnings, July 31,  2013</t>
  </si>
  <si>
    <t>Paid cash dividends</t>
  </si>
  <si>
    <t>Depreciation expense - Computer Equipment</t>
  </si>
  <si>
    <t>a. 2/3 of a month's insurance expired</t>
  </si>
  <si>
    <t>b. Office supplies on hand</t>
  </si>
  <si>
    <t>c. Depreciation on computer</t>
  </si>
  <si>
    <t>d. Unpaid and unrecorded salaries</t>
  </si>
  <si>
    <t>e. Commissions earned but not billed</t>
  </si>
  <si>
    <t xml:space="preserve">  Common stock</t>
  </si>
  <si>
    <t>Owner invested in the business in exchange for stock.</t>
  </si>
  <si>
    <t xml:space="preserve">  Retained earnings</t>
  </si>
  <si>
    <t>To close the Dividends account.</t>
  </si>
  <si>
    <t>Retained earnings, April 1, 2013</t>
  </si>
  <si>
    <t>Add:  Net income</t>
  </si>
  <si>
    <t>Retained earnings, April 30, 2013</t>
  </si>
  <si>
    <t xml:space="preserve">  Dividends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</si>
</sst>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mm\ d"/>
    <numFmt numFmtId="174" formatCode="0.0_)"/>
    <numFmt numFmtId="175" formatCode="m/d;@"/>
    <numFmt numFmtId="176" formatCode="[$-409]dddd\,\ mmmm\ dd\,\ yyyy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 style="thin">
        <color indexed="44"/>
      </left>
      <right style="medium"/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medium"/>
      <top style="thin">
        <color indexed="44"/>
      </top>
      <bottom style="thin"/>
    </border>
    <border>
      <left>
        <color indexed="63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 style="medium"/>
      <top style="thin"/>
      <bottom style="thin">
        <color indexed="44"/>
      </bottom>
    </border>
    <border>
      <left style="thin">
        <color indexed="44"/>
      </left>
      <right>
        <color indexed="63"/>
      </right>
      <top style="medium"/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>
        <color indexed="63"/>
      </right>
      <top style="thin"/>
      <bottom style="thin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99CCFF"/>
      </bottom>
    </border>
    <border>
      <left>
        <color indexed="63"/>
      </left>
      <right>
        <color indexed="63"/>
      </right>
      <top style="hair">
        <color rgb="FF99CCFF"/>
      </top>
      <bottom style="hair">
        <color rgb="FF99CCFF"/>
      </bottom>
    </border>
    <border>
      <left>
        <color indexed="63"/>
      </left>
      <right>
        <color indexed="63"/>
      </right>
      <top style="hair">
        <color rgb="FF99CCFF"/>
      </top>
      <bottom>
        <color indexed="63"/>
      </bottom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rgb="FF99CCFF"/>
      </top>
      <bottom style="thin"/>
    </border>
    <border>
      <left>
        <color indexed="63"/>
      </left>
      <right>
        <color indexed="63"/>
      </right>
      <top style="thin"/>
      <bottom style="hair">
        <color rgb="FF99CC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41" fontId="0" fillId="31" borderId="0">
      <alignment horizontal="center"/>
      <protection/>
    </xf>
    <xf numFmtId="41" fontId="0" fillId="32" borderId="0" applyBorder="0">
      <alignment/>
      <protection locked="0"/>
    </xf>
    <xf numFmtId="0" fontId="39" fillId="33" borderId="0" applyNumberFormat="0" applyBorder="0" applyAlignment="0" applyProtection="0"/>
    <xf numFmtId="0" fontId="0" fillId="34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4" fillId="0" borderId="0" xfId="42" applyNumberFormat="1" applyFont="1" applyBorder="1" applyAlignment="1">
      <alignment/>
    </xf>
    <xf numFmtId="164" fontId="0" fillId="0" borderId="0" xfId="61" applyNumberFormat="1" applyFont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167" fontId="0" fillId="35" borderId="0" xfId="42" applyNumberFormat="1" applyFont="1" applyFill="1" applyAlignment="1">
      <alignment/>
    </xf>
    <xf numFmtId="0" fontId="0" fillId="35" borderId="0" xfId="0" applyFont="1" applyFill="1" applyAlignment="1">
      <alignment/>
    </xf>
    <xf numFmtId="1" fontId="0" fillId="35" borderId="0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37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ill="1" applyAlignment="1">
      <alignment horizontal="center"/>
    </xf>
    <xf numFmtId="0" fontId="0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/>
      <protection/>
    </xf>
    <xf numFmtId="0" fontId="7" fillId="35" borderId="0" xfId="0" applyFont="1" applyFill="1" applyAlignment="1">
      <alignment horizontal="center"/>
    </xf>
    <xf numFmtId="5" fontId="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9" fontId="0" fillId="35" borderId="0" xfId="0" applyNumberFormat="1" applyFill="1" applyBorder="1" applyAlignment="1">
      <alignment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 applyProtection="1">
      <alignment/>
      <protection/>
    </xf>
    <xf numFmtId="37" fontId="1" fillId="35" borderId="0" xfId="0" applyNumberFormat="1" applyFont="1" applyFill="1" applyAlignment="1" applyProtection="1">
      <alignment/>
      <protection/>
    </xf>
    <xf numFmtId="37" fontId="1" fillId="35" borderId="0" xfId="0" applyNumberFormat="1" applyFont="1" applyFill="1" applyAlignment="1" applyProtection="1">
      <alignment horizontal="centerContinuous"/>
      <protection/>
    </xf>
    <xf numFmtId="0" fontId="1" fillId="35" borderId="0" xfId="0" applyFont="1" applyFill="1" applyAlignment="1" applyProtection="1">
      <alignment horizontal="centerContinuous"/>
      <protection/>
    </xf>
    <xf numFmtId="41" fontId="0" fillId="35" borderId="0" xfId="44" applyNumberFormat="1" applyFont="1" applyFill="1" applyBorder="1" applyAlignment="1">
      <alignment/>
    </xf>
    <xf numFmtId="41" fontId="0" fillId="35" borderId="0" xfId="42" applyNumberFormat="1" applyFont="1" applyFill="1" applyBorder="1" applyAlignment="1">
      <alignment/>
    </xf>
    <xf numFmtId="41" fontId="0" fillId="35" borderId="0" xfId="42" applyNumberFormat="1" applyFont="1" applyFill="1" applyAlignment="1">
      <alignment/>
    </xf>
    <xf numFmtId="41" fontId="0" fillId="35" borderId="1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42" fontId="0" fillId="35" borderId="0" xfId="44" applyNumberFormat="1" applyFont="1" applyFill="1" applyBorder="1" applyAlignment="1">
      <alignment/>
    </xf>
    <xf numFmtId="42" fontId="0" fillId="35" borderId="11" xfId="44" applyNumberFormat="1" applyFont="1" applyFill="1" applyBorder="1" applyAlignment="1">
      <alignment/>
    </xf>
    <xf numFmtId="42" fontId="0" fillId="35" borderId="0" xfId="44" applyNumberFormat="1" applyFont="1" applyFill="1" applyAlignment="1">
      <alignment/>
    </xf>
    <xf numFmtId="42" fontId="0" fillId="35" borderId="0" xfId="0" applyNumberFormat="1" applyFill="1" applyAlignment="1">
      <alignment/>
    </xf>
    <xf numFmtId="42" fontId="0" fillId="35" borderId="0" xfId="42" applyNumberFormat="1" applyFont="1" applyFill="1" applyAlignment="1">
      <alignment/>
    </xf>
    <xf numFmtId="42" fontId="0" fillId="35" borderId="0" xfId="42" applyNumberFormat="1" applyFont="1" applyFill="1" applyAlignment="1">
      <alignment/>
    </xf>
    <xf numFmtId="41" fontId="0" fillId="35" borderId="0" xfId="0" applyNumberFormat="1" applyFont="1" applyFill="1" applyAlignment="1" applyProtection="1">
      <alignment/>
      <protection/>
    </xf>
    <xf numFmtId="41" fontId="0" fillId="35" borderId="0" xfId="42" applyNumberFormat="1" applyFont="1" applyFill="1" applyAlignment="1" applyProtection="1">
      <alignment/>
      <protection hidden="1"/>
    </xf>
    <xf numFmtId="41" fontId="0" fillId="35" borderId="0" xfId="0" applyNumberFormat="1" applyFont="1" applyFill="1" applyAlignment="1" applyProtection="1">
      <alignment/>
      <protection hidden="1"/>
    </xf>
    <xf numFmtId="41" fontId="0" fillId="35" borderId="10" xfId="0" applyNumberFormat="1" applyFont="1" applyFill="1" applyBorder="1" applyAlignment="1" applyProtection="1">
      <alignment/>
      <protection/>
    </xf>
    <xf numFmtId="41" fontId="0" fillId="35" borderId="10" xfId="0" applyNumberFormat="1" applyFont="1" applyFill="1" applyBorder="1" applyAlignment="1" applyProtection="1">
      <alignment/>
      <protection hidden="1"/>
    </xf>
    <xf numFmtId="41" fontId="0" fillId="35" borderId="11" xfId="0" applyNumberFormat="1" applyFont="1" applyFill="1" applyBorder="1" applyAlignment="1" applyProtection="1">
      <alignment horizontal="right"/>
      <protection hidden="1"/>
    </xf>
    <xf numFmtId="42" fontId="0" fillId="35" borderId="0" xfId="0" applyNumberFormat="1" applyFont="1" applyFill="1" applyAlignment="1" applyProtection="1">
      <alignment/>
      <protection/>
    </xf>
    <xf numFmtId="42" fontId="0" fillId="35" borderId="11" xfId="0" applyNumberFormat="1" applyFont="1" applyFill="1" applyBorder="1" applyAlignment="1" applyProtection="1">
      <alignment/>
      <protection/>
    </xf>
    <xf numFmtId="42" fontId="0" fillId="35" borderId="0" xfId="44" applyNumberFormat="1" applyFont="1" applyFill="1" applyAlignment="1">
      <alignment/>
    </xf>
    <xf numFmtId="42" fontId="0" fillId="35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1" fontId="0" fillId="3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170" fontId="0" fillId="35" borderId="0" xfId="0" applyNumberFormat="1" applyFont="1" applyFill="1" applyAlignment="1" applyProtection="1">
      <alignment horizontal="left"/>
      <protection/>
    </xf>
    <xf numFmtId="41" fontId="0" fillId="36" borderId="0" xfId="42" applyNumberFormat="1" applyFont="1" applyFill="1" applyAlignment="1" applyProtection="1">
      <alignment/>
      <protection locked="0"/>
    </xf>
    <xf numFmtId="41" fontId="7" fillId="35" borderId="0" xfId="0" applyNumberFormat="1" applyFont="1" applyFill="1" applyBorder="1" applyAlignment="1">
      <alignment horizontal="center"/>
    </xf>
    <xf numFmtId="41" fontId="0" fillId="36" borderId="0" xfId="0" applyNumberFormat="1" applyFont="1" applyFill="1" applyAlignment="1" applyProtection="1">
      <alignment horizontal="center"/>
      <protection locked="0"/>
    </xf>
    <xf numFmtId="41" fontId="0" fillId="36" borderId="0" xfId="0" applyNumberFormat="1" applyFont="1" applyFill="1" applyAlignment="1" applyProtection="1">
      <alignment/>
      <protection locked="0"/>
    </xf>
    <xf numFmtId="41" fontId="0" fillId="35" borderId="0" xfId="0" applyNumberFormat="1" applyFont="1" applyFill="1" applyBorder="1" applyAlignment="1" applyProtection="1">
      <alignment horizontal="center"/>
      <protection/>
    </xf>
    <xf numFmtId="41" fontId="0" fillId="36" borderId="12" xfId="42" applyNumberFormat="1" applyFont="1" applyFill="1" applyBorder="1" applyAlignment="1" applyProtection="1">
      <alignment/>
      <protection locked="0"/>
    </xf>
    <xf numFmtId="41" fontId="0" fillId="36" borderId="0" xfId="42" applyNumberFormat="1" applyFont="1" applyFill="1" applyBorder="1" applyAlignment="1" applyProtection="1">
      <alignment/>
      <protection locked="0"/>
    </xf>
    <xf numFmtId="41" fontId="0" fillId="36" borderId="13" xfId="42" applyNumberFormat="1" applyFont="1" applyFill="1" applyBorder="1" applyAlignment="1" applyProtection="1">
      <alignment/>
      <protection locked="0"/>
    </xf>
    <xf numFmtId="41" fontId="0" fillId="36" borderId="12" xfId="42" applyNumberFormat="1" applyFont="1" applyFill="1" applyBorder="1" applyAlignment="1" applyProtection="1">
      <alignment/>
      <protection locked="0"/>
    </xf>
    <xf numFmtId="41" fontId="0" fillId="36" borderId="10" xfId="42" applyNumberFormat="1" applyFont="1" applyFill="1" applyBorder="1" applyAlignment="1" applyProtection="1">
      <alignment/>
      <protection locked="0"/>
    </xf>
    <xf numFmtId="42" fontId="0" fillId="36" borderId="0" xfId="44" applyNumberFormat="1" applyFont="1" applyFill="1" applyBorder="1" applyAlignment="1" applyProtection="1">
      <alignment/>
      <protection locked="0"/>
    </xf>
    <xf numFmtId="42" fontId="0" fillId="36" borderId="11" xfId="44" applyNumberFormat="1" applyFont="1" applyFill="1" applyBorder="1" applyAlignment="1" applyProtection="1">
      <alignment/>
      <protection locked="0"/>
    </xf>
    <xf numFmtId="42" fontId="0" fillId="36" borderId="14" xfId="44" applyNumberFormat="1" applyFont="1" applyFill="1" applyBorder="1" applyAlignment="1" applyProtection="1">
      <alignment/>
      <protection locked="0"/>
    </xf>
    <xf numFmtId="41" fontId="0" fillId="35" borderId="0" xfId="0" applyNumberFormat="1" applyFill="1" applyAlignment="1">
      <alignment/>
    </xf>
    <xf numFmtId="41" fontId="0" fillId="36" borderId="10" xfId="42" applyNumberFormat="1" applyFont="1" applyFill="1" applyBorder="1" applyAlignment="1" applyProtection="1">
      <alignment/>
      <protection locked="0"/>
    </xf>
    <xf numFmtId="41" fontId="0" fillId="35" borderId="0" xfId="0" applyNumberFormat="1" applyFont="1" applyFill="1" applyAlignment="1">
      <alignment/>
    </xf>
    <xf numFmtId="41" fontId="0" fillId="36" borderId="15" xfId="42" applyNumberFormat="1" applyFont="1" applyFill="1" applyBorder="1" applyAlignment="1" applyProtection="1">
      <alignment/>
      <protection locked="0"/>
    </xf>
    <xf numFmtId="41" fontId="0" fillId="36" borderId="10" xfId="0" applyNumberFormat="1" applyFill="1" applyBorder="1" applyAlignment="1" applyProtection="1">
      <alignment/>
      <protection locked="0"/>
    </xf>
    <xf numFmtId="42" fontId="0" fillId="36" borderId="13" xfId="44" applyNumberFormat="1" applyFont="1" applyFill="1" applyBorder="1" applyAlignment="1" applyProtection="1">
      <alignment/>
      <protection locked="0"/>
    </xf>
    <xf numFmtId="42" fontId="0" fillId="36" borderId="16" xfId="44" applyNumberFormat="1" applyFont="1" applyFill="1" applyBorder="1" applyAlignment="1" applyProtection="1">
      <alignment/>
      <protection locked="0"/>
    </xf>
    <xf numFmtId="42" fontId="0" fillId="36" borderId="11" xfId="44" applyNumberFormat="1" applyFont="1" applyFill="1" applyBorder="1" applyAlignment="1" applyProtection="1">
      <alignment/>
      <protection locked="0"/>
    </xf>
    <xf numFmtId="42" fontId="0" fillId="36" borderId="13" xfId="44" applyNumberFormat="1" applyFont="1" applyFill="1" applyBorder="1" applyAlignment="1" applyProtection="1">
      <alignment/>
      <protection locked="0"/>
    </xf>
    <xf numFmtId="41" fontId="0" fillId="36" borderId="16" xfId="42" applyNumberFormat="1" applyFont="1" applyFill="1" applyBorder="1" applyAlignment="1" applyProtection="1">
      <alignment/>
      <protection locked="0"/>
    </xf>
    <xf numFmtId="41" fontId="0" fillId="36" borderId="17" xfId="42" applyNumberFormat="1" applyFont="1" applyFill="1" applyBorder="1" applyAlignment="1" applyProtection="1">
      <alignment/>
      <protection locked="0"/>
    </xf>
    <xf numFmtId="41" fontId="0" fillId="36" borderId="0" xfId="42" applyNumberFormat="1" applyFont="1" applyFill="1" applyBorder="1" applyAlignment="1" applyProtection="1">
      <alignment/>
      <protection locked="0"/>
    </xf>
    <xf numFmtId="42" fontId="0" fillId="36" borderId="11" xfId="0" applyNumberFormat="1" applyFill="1" applyBorder="1" applyAlignment="1" applyProtection="1">
      <alignment/>
      <protection locked="0"/>
    </xf>
    <xf numFmtId="42" fontId="0" fillId="36" borderId="0" xfId="0" applyNumberFormat="1" applyFill="1" applyBorder="1" applyAlignment="1" applyProtection="1">
      <alignment/>
      <protection locked="0"/>
    </xf>
    <xf numFmtId="42" fontId="0" fillId="35" borderId="0" xfId="0" applyNumberFormat="1" applyFont="1" applyFill="1" applyAlignment="1">
      <alignment/>
    </xf>
    <xf numFmtId="41" fontId="0" fillId="36" borderId="12" xfId="0" applyNumberFormat="1" applyFont="1" applyFill="1" applyBorder="1" applyAlignment="1" applyProtection="1">
      <alignment horizontal="center"/>
      <protection locked="0"/>
    </xf>
    <xf numFmtId="41" fontId="0" fillId="36" borderId="18" xfId="42" applyNumberFormat="1" applyFont="1" applyFill="1" applyBorder="1" applyAlignment="1" applyProtection="1">
      <alignment/>
      <protection locked="0"/>
    </xf>
    <xf numFmtId="41" fontId="0" fillId="36" borderId="12" xfId="42" applyNumberFormat="1" applyFont="1" applyFill="1" applyBorder="1" applyAlignment="1" applyProtection="1">
      <alignment horizontal="center"/>
      <protection locked="0"/>
    </xf>
    <xf numFmtId="41" fontId="0" fillId="36" borderId="19" xfId="0" applyNumberFormat="1" applyFont="1" applyFill="1" applyBorder="1" applyAlignment="1" applyProtection="1">
      <alignment/>
      <protection locked="0"/>
    </xf>
    <xf numFmtId="41" fontId="0" fillId="36" borderId="18" xfId="0" applyNumberFormat="1" applyFont="1" applyFill="1" applyBorder="1" applyAlignment="1" applyProtection="1">
      <alignment/>
      <protection locked="0"/>
    </xf>
    <xf numFmtId="41" fontId="0" fillId="36" borderId="10" xfId="0" applyNumberFormat="1" applyFont="1" applyFill="1" applyBorder="1" applyAlignment="1" applyProtection="1">
      <alignment horizontal="center"/>
      <protection locked="0"/>
    </xf>
    <xf numFmtId="41" fontId="0" fillId="36" borderId="20" xfId="0" applyNumberFormat="1" applyFont="1" applyFill="1" applyBorder="1" applyAlignment="1" applyProtection="1">
      <alignment/>
      <protection locked="0"/>
    </xf>
    <xf numFmtId="41" fontId="0" fillId="36" borderId="17" xfId="0" applyNumberFormat="1" applyFont="1" applyFill="1" applyBorder="1" applyAlignment="1" applyProtection="1">
      <alignment/>
      <protection locked="0"/>
    </xf>
    <xf numFmtId="42" fontId="0" fillId="36" borderId="11" xfId="0" applyNumberFormat="1" applyFont="1" applyFill="1" applyBorder="1" applyAlignment="1" applyProtection="1">
      <alignment horizontal="center"/>
      <protection locked="0"/>
    </xf>
    <xf numFmtId="42" fontId="0" fillId="36" borderId="21" xfId="0" applyNumberFormat="1" applyFont="1" applyFill="1" applyBorder="1" applyAlignment="1" applyProtection="1">
      <alignment horizontal="right"/>
      <protection locked="0"/>
    </xf>
    <xf numFmtId="42" fontId="0" fillId="36" borderId="2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41" fontId="0" fillId="36" borderId="12" xfId="0" applyNumberFormat="1" applyFont="1" applyFill="1" applyBorder="1" applyAlignment="1" applyProtection="1">
      <alignment/>
      <protection locked="0"/>
    </xf>
    <xf numFmtId="41" fontId="0" fillId="36" borderId="10" xfId="0" applyNumberFormat="1" applyFont="1" applyFill="1" applyBorder="1" applyAlignment="1" applyProtection="1">
      <alignment/>
      <protection locked="0"/>
    </xf>
    <xf numFmtId="42" fontId="0" fillId="36" borderId="0" xfId="0" applyNumberFormat="1" applyFont="1" applyFill="1" applyAlignment="1" applyProtection="1">
      <alignment/>
      <protection locked="0"/>
    </xf>
    <xf numFmtId="42" fontId="0" fillId="36" borderId="11" xfId="0" applyNumberFormat="1" applyFont="1" applyFill="1" applyBorder="1" applyAlignment="1" applyProtection="1">
      <alignment/>
      <protection locked="0"/>
    </xf>
    <xf numFmtId="42" fontId="0" fillId="36" borderId="13" xfId="0" applyNumberFormat="1" applyFont="1" applyFill="1" applyBorder="1" applyAlignment="1" applyProtection="1">
      <alignment/>
      <protection locked="0"/>
    </xf>
    <xf numFmtId="41" fontId="0" fillId="36" borderId="10" xfId="0" applyNumberFormat="1" applyFont="1" applyFill="1" applyBorder="1" applyAlignment="1" applyProtection="1">
      <alignment horizontal="right"/>
      <protection locked="0"/>
    </xf>
    <xf numFmtId="41" fontId="0" fillId="36" borderId="23" xfId="0" applyNumberFormat="1" applyFont="1" applyFill="1" applyBorder="1" applyAlignment="1" applyProtection="1">
      <alignment/>
      <protection locked="0"/>
    </xf>
    <xf numFmtId="41" fontId="0" fillId="35" borderId="0" xfId="0" applyNumberFormat="1" applyFont="1" applyFill="1" applyAlignment="1" applyProtection="1">
      <alignment/>
      <protection/>
    </xf>
    <xf numFmtId="175" fontId="0" fillId="36" borderId="24" xfId="0" applyNumberFormat="1" applyFont="1" applyFill="1" applyBorder="1" applyAlignment="1" applyProtection="1">
      <alignment horizontal="center"/>
      <protection locked="0"/>
    </xf>
    <xf numFmtId="37" fontId="0" fillId="36" borderId="25" xfId="0" applyNumberFormat="1" applyFont="1" applyFill="1" applyBorder="1" applyAlignment="1" applyProtection="1">
      <alignment/>
      <protection locked="0"/>
    </xf>
    <xf numFmtId="37" fontId="0" fillId="36" borderId="26" xfId="0" applyNumberFormat="1" applyFont="1" applyFill="1" applyBorder="1" applyAlignment="1" applyProtection="1">
      <alignment/>
      <protection locked="0"/>
    </xf>
    <xf numFmtId="49" fontId="0" fillId="36" borderId="27" xfId="0" applyNumberFormat="1" applyFont="1" applyFill="1" applyBorder="1" applyAlignment="1" applyProtection="1">
      <alignment horizontal="center"/>
      <protection locked="0"/>
    </xf>
    <xf numFmtId="37" fontId="0" fillId="36" borderId="28" xfId="0" applyNumberFormat="1" applyFont="1" applyFill="1" applyBorder="1" applyAlignment="1" applyProtection="1">
      <alignment/>
      <protection locked="0"/>
    </xf>
    <xf numFmtId="175" fontId="0" fillId="36" borderId="29" xfId="0" applyNumberFormat="1" applyFont="1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/>
      <protection/>
    </xf>
    <xf numFmtId="37" fontId="0" fillId="36" borderId="31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 vertical="top"/>
      <protection hidden="1"/>
    </xf>
    <xf numFmtId="37" fontId="0" fillId="36" borderId="32" xfId="0" applyNumberFormat="1" applyFont="1" applyFill="1" applyBorder="1" applyAlignment="1" applyProtection="1">
      <alignment/>
      <protection locked="0"/>
    </xf>
    <xf numFmtId="37" fontId="0" fillId="36" borderId="33" xfId="0" applyNumberFormat="1" applyFont="1" applyFill="1" applyBorder="1" applyAlignment="1" applyProtection="1">
      <alignment/>
      <protection locked="0"/>
    </xf>
    <xf numFmtId="41" fontId="0" fillId="31" borderId="0" xfId="56" applyBorder="1">
      <alignment horizontal="center"/>
      <protection/>
    </xf>
    <xf numFmtId="175" fontId="0" fillId="36" borderId="34" xfId="0" applyNumberFormat="1" applyFont="1" applyFill="1" applyBorder="1" applyAlignment="1" applyProtection="1">
      <alignment horizontal="center"/>
      <protection locked="0"/>
    </xf>
    <xf numFmtId="37" fontId="0" fillId="36" borderId="34" xfId="0" applyNumberFormat="1" applyFont="1" applyFill="1" applyBorder="1" applyAlignment="1" applyProtection="1">
      <alignment/>
      <protection locked="0"/>
    </xf>
    <xf numFmtId="175" fontId="0" fillId="36" borderId="27" xfId="0" applyNumberFormat="1" applyFont="1" applyFill="1" applyBorder="1" applyAlignment="1" applyProtection="1">
      <alignment horizontal="center"/>
      <protection locked="0"/>
    </xf>
    <xf numFmtId="49" fontId="0" fillId="36" borderId="29" xfId="0" applyNumberFormat="1" applyFont="1" applyFill="1" applyBorder="1" applyAlignment="1" applyProtection="1">
      <alignment horizontal="center"/>
      <protection locked="0"/>
    </xf>
    <xf numFmtId="37" fontId="0" fillId="36" borderId="27" xfId="0" applyNumberFormat="1" applyFont="1" applyFill="1" applyBorder="1" applyAlignment="1" applyProtection="1">
      <alignment/>
      <protection locked="0"/>
    </xf>
    <xf numFmtId="37" fontId="0" fillId="36" borderId="30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 horizontal="center" vertical="top"/>
      <protection/>
    </xf>
    <xf numFmtId="41" fontId="0" fillId="31" borderId="0" xfId="56">
      <alignment horizontal="center"/>
      <protection/>
    </xf>
    <xf numFmtId="49" fontId="0" fillId="36" borderId="27" xfId="0" applyNumberFormat="1" applyFill="1" applyBorder="1" applyAlignment="1" applyProtection="1">
      <alignment horizontal="center"/>
      <protection locked="0"/>
    </xf>
    <xf numFmtId="175" fontId="0" fillId="36" borderId="29" xfId="0" applyNumberFormat="1" applyFill="1" applyBorder="1" applyAlignment="1" applyProtection="1">
      <alignment horizontal="center"/>
      <protection locked="0"/>
    </xf>
    <xf numFmtId="49" fontId="0" fillId="36" borderId="29" xfId="0" applyNumberFormat="1" applyFill="1" applyBorder="1" applyAlignment="1" applyProtection="1">
      <alignment horizontal="center"/>
      <protection locked="0"/>
    </xf>
    <xf numFmtId="175" fontId="0" fillId="36" borderId="27" xfId="0" applyNumberFormat="1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37" fontId="0" fillId="35" borderId="36" xfId="0" applyNumberFormat="1" applyFont="1" applyFill="1" applyBorder="1" applyAlignment="1" applyProtection="1">
      <alignment/>
      <protection/>
    </xf>
    <xf numFmtId="5" fontId="1" fillId="35" borderId="10" xfId="0" applyNumberFormat="1" applyFont="1" applyFill="1" applyBorder="1" applyAlignment="1" applyProtection="1">
      <alignment horizontal="centerContinuous"/>
      <protection/>
    </xf>
    <xf numFmtId="37" fontId="1" fillId="35" borderId="10" xfId="0" applyNumberFormat="1" applyFont="1" applyFill="1" applyBorder="1" applyAlignment="1" applyProtection="1">
      <alignment horizontal="centerContinuous"/>
      <protection/>
    </xf>
    <xf numFmtId="0" fontId="1" fillId="35" borderId="10" xfId="0" applyFont="1" applyFill="1" applyBorder="1" applyAlignment="1" applyProtection="1">
      <alignment horizontal="centerContinuous"/>
      <protection/>
    </xf>
    <xf numFmtId="41" fontId="0" fillId="36" borderId="13" xfId="0" applyNumberFormat="1" applyFont="1" applyFill="1" applyBorder="1" applyAlignment="1" applyProtection="1">
      <alignment horizontal="center"/>
      <protection locked="0"/>
    </xf>
    <xf numFmtId="41" fontId="0" fillId="36" borderId="37" xfId="0" applyNumberFormat="1" applyFont="1" applyFill="1" applyBorder="1" applyAlignment="1" applyProtection="1">
      <alignment/>
      <protection locked="0"/>
    </xf>
    <xf numFmtId="41" fontId="0" fillId="36" borderId="16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/>
    </xf>
    <xf numFmtId="41" fontId="0" fillId="31" borderId="0" xfId="56" applyFont="1">
      <alignment horizontal="center"/>
      <protection/>
    </xf>
    <xf numFmtId="37" fontId="1" fillId="35" borderId="10" xfId="0" applyNumberFormat="1" applyFont="1" applyFill="1" applyBorder="1" applyAlignment="1" applyProtection="1">
      <alignment horizontal="center"/>
      <protection/>
    </xf>
    <xf numFmtId="1" fontId="1" fillId="35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5" borderId="0" xfId="0" applyFont="1" applyFill="1" applyBorder="1" applyAlignment="1" applyProtection="1" quotePrefix="1">
      <alignment horizontal="left"/>
      <protection/>
    </xf>
    <xf numFmtId="0" fontId="0" fillId="31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170" fontId="0" fillId="35" borderId="0" xfId="0" applyNumberFormat="1" applyFont="1" applyFill="1" applyAlignment="1" applyProtection="1">
      <alignment horizontal="right"/>
      <protection/>
    </xf>
    <xf numFmtId="1" fontId="0" fillId="35" borderId="0" xfId="0" applyNumberFormat="1" applyFont="1" applyFill="1" applyAlignment="1" applyProtection="1">
      <alignment horizontal="center"/>
      <protection/>
    </xf>
    <xf numFmtId="41" fontId="0" fillId="36" borderId="13" xfId="0" applyNumberFormat="1" applyFont="1" applyFill="1" applyBorder="1" applyAlignment="1" applyProtection="1">
      <alignment/>
      <protection locked="0"/>
    </xf>
    <xf numFmtId="1" fontId="0" fillId="35" borderId="0" xfId="0" applyNumberFormat="1" applyFont="1" applyFill="1" applyAlignment="1">
      <alignment horizontal="center"/>
    </xf>
    <xf numFmtId="0" fontId="7" fillId="31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left"/>
      <protection/>
    </xf>
    <xf numFmtId="170" fontId="0" fillId="35" borderId="0" xfId="0" applyNumberFormat="1" applyFont="1" applyFill="1" applyAlignment="1">
      <alignment/>
    </xf>
    <xf numFmtId="41" fontId="0" fillId="36" borderId="38" xfId="0" applyNumberFormat="1" applyFont="1" applyFill="1" applyBorder="1" applyAlignment="1" applyProtection="1">
      <alignment/>
      <protection locked="0"/>
    </xf>
    <xf numFmtId="41" fontId="0" fillId="36" borderId="39" xfId="0" applyNumberFormat="1" applyFont="1" applyFill="1" applyBorder="1" applyAlignment="1" applyProtection="1">
      <alignment/>
      <protection locked="0"/>
    </xf>
    <xf numFmtId="41" fontId="0" fillId="36" borderId="40" xfId="0" applyNumberFormat="1" applyFont="1" applyFill="1" applyBorder="1" applyAlignment="1" applyProtection="1">
      <alignment/>
      <protection locked="0"/>
    </xf>
    <xf numFmtId="37" fontId="1" fillId="35" borderId="10" xfId="0" applyNumberFormat="1" applyFont="1" applyFill="1" applyBorder="1" applyAlignment="1" applyProtection="1">
      <alignment horizontal="left"/>
      <protection/>
    </xf>
    <xf numFmtId="42" fontId="0" fillId="36" borderId="41" xfId="0" applyNumberFormat="1" applyFont="1" applyFill="1" applyBorder="1" applyAlignment="1" applyProtection="1">
      <alignment/>
      <protection locked="0"/>
    </xf>
    <xf numFmtId="41" fontId="0" fillId="36" borderId="42" xfId="0" applyNumberFormat="1" applyFill="1" applyBorder="1" applyAlignment="1" applyProtection="1">
      <alignment/>
      <protection locked="0"/>
    </xf>
    <xf numFmtId="41" fontId="0" fillId="36" borderId="12" xfId="0" applyNumberFormat="1" applyFill="1" applyBorder="1" applyAlignment="1" applyProtection="1">
      <alignment/>
      <protection locked="0"/>
    </xf>
    <xf numFmtId="42" fontId="0" fillId="36" borderId="12" xfId="0" applyNumberFormat="1" applyFill="1" applyBorder="1" applyAlignment="1" applyProtection="1">
      <alignment/>
      <protection locked="0"/>
    </xf>
    <xf numFmtId="41" fontId="0" fillId="36" borderId="42" xfId="0" applyNumberFormat="1" applyFont="1" applyFill="1" applyBorder="1" applyAlignment="1" applyProtection="1">
      <alignment/>
      <protection locked="0"/>
    </xf>
    <xf numFmtId="41" fontId="0" fillId="36" borderId="43" xfId="0" applyNumberFormat="1" applyFont="1" applyFill="1" applyBorder="1" applyAlignment="1" applyProtection="1">
      <alignment/>
      <protection locked="0"/>
    </xf>
    <xf numFmtId="42" fontId="0" fillId="36" borderId="14" xfId="0" applyNumberFormat="1" applyFont="1" applyFill="1" applyBorder="1" applyAlignment="1" applyProtection="1">
      <alignment/>
      <protection locked="0"/>
    </xf>
    <xf numFmtId="0" fontId="7" fillId="31" borderId="0" xfId="0" applyFont="1" applyFill="1" applyBorder="1" applyAlignment="1">
      <alignment horizontal="center"/>
    </xf>
    <xf numFmtId="0" fontId="0" fillId="31" borderId="0" xfId="0" applyFill="1" applyAlignment="1">
      <alignment/>
    </xf>
    <xf numFmtId="42" fontId="0" fillId="36" borderId="12" xfId="0" applyNumberFormat="1" applyFont="1" applyFill="1" applyBorder="1" applyAlignment="1" applyProtection="1">
      <alignment/>
      <protection locked="0"/>
    </xf>
    <xf numFmtId="41" fontId="0" fillId="36" borderId="0" xfId="0" applyNumberFormat="1" applyFill="1" applyAlignment="1" applyProtection="1">
      <alignment/>
      <protection locked="0"/>
    </xf>
    <xf numFmtId="42" fontId="0" fillId="36" borderId="0" xfId="0" applyNumberFormat="1" applyFill="1" applyAlignment="1" applyProtection="1">
      <alignment/>
      <protection locked="0"/>
    </xf>
    <xf numFmtId="41" fontId="0" fillId="35" borderId="10" xfId="0" applyNumberFormat="1" applyFill="1" applyBorder="1" applyAlignment="1">
      <alignment/>
    </xf>
    <xf numFmtId="0" fontId="0" fillId="35" borderId="0" xfId="0" applyFont="1" applyFill="1" applyAlignment="1">
      <alignment horizontal="center" vertical="top"/>
    </xf>
    <xf numFmtId="37" fontId="0" fillId="35" borderId="0" xfId="0" applyNumberFormat="1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center" vertical="top"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 vertical="top"/>
      <protection/>
    </xf>
    <xf numFmtId="37" fontId="0" fillId="35" borderId="10" xfId="0" applyNumberFormat="1" applyFont="1" applyFill="1" applyBorder="1" applyAlignment="1" applyProtection="1">
      <alignment horizontal="center"/>
      <protection/>
    </xf>
    <xf numFmtId="37" fontId="0" fillId="35" borderId="0" xfId="0" applyNumberFormat="1" applyFont="1" applyFill="1" applyAlignment="1" applyProtection="1">
      <alignment horizontal="center" vertical="top"/>
      <protection/>
    </xf>
    <xf numFmtId="41" fontId="0" fillId="36" borderId="44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>
      <alignment horizontal="center" vertical="top"/>
    </xf>
    <xf numFmtId="41" fontId="44" fillId="31" borderId="0" xfId="56" applyFont="1">
      <alignment horizontal="center"/>
      <protection/>
    </xf>
    <xf numFmtId="41" fontId="0" fillId="36" borderId="44" xfId="0" applyNumberFormat="1" applyFill="1" applyBorder="1" applyAlignment="1" applyProtection="1">
      <alignment/>
      <protection locked="0"/>
    </xf>
    <xf numFmtId="41" fontId="0" fillId="36" borderId="45" xfId="0" applyNumberFormat="1" applyFont="1" applyFill="1" applyBorder="1" applyAlignment="1" applyProtection="1">
      <alignment/>
      <protection locked="0"/>
    </xf>
    <xf numFmtId="41" fontId="0" fillId="36" borderId="46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>
      <alignment horizontal="center"/>
    </xf>
    <xf numFmtId="37" fontId="0" fillId="35" borderId="0" xfId="0" applyNumberFormat="1" applyFont="1" applyFill="1" applyAlignment="1">
      <alignment/>
    </xf>
    <xf numFmtId="38" fontId="0" fillId="35" borderId="0" xfId="0" applyNumberFormat="1" applyFont="1" applyFill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35" borderId="0" xfId="0" applyNumberFormat="1" applyFont="1" applyFill="1" applyBorder="1" applyAlignment="1">
      <alignment horizontal="centerContinuous"/>
    </xf>
    <xf numFmtId="1" fontId="0" fillId="35" borderId="0" xfId="0" applyNumberFormat="1" applyFont="1" applyFill="1" applyBorder="1" applyAlignment="1" applyProtection="1">
      <alignment horizontal="centerContinuous"/>
      <protection/>
    </xf>
    <xf numFmtId="1" fontId="0" fillId="35" borderId="0" xfId="0" applyNumberFormat="1" applyFont="1" applyFill="1" applyBorder="1" applyAlignment="1">
      <alignment/>
    </xf>
    <xf numFmtId="1" fontId="0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>
      <alignment horizontal="left"/>
    </xf>
    <xf numFmtId="42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Border="1" applyAlignment="1">
      <alignment/>
    </xf>
    <xf numFmtId="1" fontId="1" fillId="35" borderId="0" xfId="0" applyNumberFormat="1" applyFont="1" applyFill="1" applyBorder="1" applyAlignment="1">
      <alignment/>
    </xf>
    <xf numFmtId="42" fontId="0" fillId="35" borderId="0" xfId="0" applyNumberFormat="1" applyFont="1" applyFill="1" applyAlignment="1">
      <alignment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41" fontId="0" fillId="36" borderId="38" xfId="42" applyNumberFormat="1" applyFont="1" applyFill="1" applyBorder="1" applyAlignment="1" applyProtection="1">
      <alignment/>
      <protection locked="0"/>
    </xf>
    <xf numFmtId="41" fontId="0" fillId="36" borderId="47" xfId="42" applyNumberFormat="1" applyFont="1" applyFill="1" applyBorder="1" applyAlignment="1" applyProtection="1">
      <alignment/>
      <protection locked="0"/>
    </xf>
    <xf numFmtId="41" fontId="0" fillId="35" borderId="0" xfId="0" applyNumberFormat="1" applyFill="1" applyBorder="1" applyAlignment="1">
      <alignment/>
    </xf>
    <xf numFmtId="42" fontId="0" fillId="36" borderId="38" xfId="0" applyNumberFormat="1" applyFont="1" applyFill="1" applyBorder="1" applyAlignment="1" applyProtection="1">
      <alignment/>
      <protection locked="0"/>
    </xf>
    <xf numFmtId="41" fontId="0" fillId="36" borderId="48" xfId="0" applyNumberFormat="1" applyFill="1" applyBorder="1" applyAlignment="1" applyProtection="1">
      <alignment/>
      <protection locked="0"/>
    </xf>
    <xf numFmtId="41" fontId="0" fillId="32" borderId="38" xfId="57" applyBorder="1">
      <alignment/>
      <protection locked="0"/>
    </xf>
    <xf numFmtId="0" fontId="1" fillId="35" borderId="49" xfId="0" applyFont="1" applyFill="1" applyBorder="1" applyAlignment="1" applyProtection="1">
      <alignment horizontal="center"/>
      <protection/>
    </xf>
    <xf numFmtId="1" fontId="0" fillId="35" borderId="0" xfId="42" applyNumberFormat="1" applyFont="1" applyFill="1" applyBorder="1" applyAlignment="1">
      <alignment horizontal="left"/>
    </xf>
    <xf numFmtId="1" fontId="0" fillId="35" borderId="0" xfId="42" applyNumberFormat="1" applyFont="1" applyFill="1" applyBorder="1" applyAlignment="1">
      <alignment horizontal="left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1" fontId="1" fillId="35" borderId="0" xfId="42" applyNumberFormat="1" applyFont="1" applyFill="1" applyBorder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ill="1" applyAlignment="1">
      <alignment horizontal="left"/>
    </xf>
    <xf numFmtId="1" fontId="1" fillId="35" borderId="0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 quotePrefix="1">
      <alignment horizontal="center"/>
    </xf>
    <xf numFmtId="0" fontId="1" fillId="35" borderId="5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1" fontId="1" fillId="35" borderId="0" xfId="0" applyNumberFormat="1" applyFont="1" applyFill="1" applyBorder="1" applyAlignment="1">
      <alignment horizontal="left"/>
    </xf>
    <xf numFmtId="165" fontId="1" fillId="35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37" fontId="1" fillId="35" borderId="0" xfId="0" applyNumberFormat="1" applyFont="1" applyFill="1" applyAlignment="1" applyProtection="1">
      <alignment horizontal="center"/>
      <protection/>
    </xf>
    <xf numFmtId="173" fontId="1" fillId="35" borderId="0" xfId="0" applyNumberFormat="1" applyFont="1" applyFill="1" applyAlignment="1" applyProtection="1" quotePrefix="1">
      <alignment horizontal="center"/>
      <protection/>
    </xf>
    <xf numFmtId="37" fontId="1" fillId="35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37" fontId="0" fillId="35" borderId="0" xfId="0" applyNumberFormat="1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left"/>
      <protection/>
    </xf>
    <xf numFmtId="37" fontId="0" fillId="35" borderId="0" xfId="0" applyNumberFormat="1" applyFill="1" applyAlignment="1" applyProtection="1">
      <alignment horizontal="left"/>
      <protection/>
    </xf>
    <xf numFmtId="37" fontId="1" fillId="35" borderId="0" xfId="0" applyNumberFormat="1" applyFont="1" applyFill="1" applyAlignment="1" applyProtection="1" quotePrefix="1">
      <alignment horizontal="center"/>
      <protection/>
    </xf>
    <xf numFmtId="37" fontId="0" fillId="35" borderId="0" xfId="0" applyNumberFormat="1" applyFont="1" applyFill="1" applyBorder="1" applyAlignment="1" applyProtection="1">
      <alignment horizontal="left"/>
      <protection/>
    </xf>
    <xf numFmtId="37" fontId="1" fillId="35" borderId="10" xfId="0" applyNumberFormat="1" applyFont="1" applyFill="1" applyBorder="1" applyAlignment="1" applyProtection="1">
      <alignment horizontal="center"/>
      <protection/>
    </xf>
    <xf numFmtId="37" fontId="10" fillId="35" borderId="10" xfId="0" applyNumberFormat="1" applyFont="1" applyFill="1" applyBorder="1" applyAlignment="1" applyProtection="1">
      <alignment horizontal="center"/>
      <protection/>
    </xf>
    <xf numFmtId="37" fontId="1" fillId="35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35" borderId="50" xfId="0" applyNumberFormat="1" applyFont="1" applyFill="1" applyBorder="1" applyAlignment="1" applyProtection="1">
      <alignment horizontal="left"/>
      <protection/>
    </xf>
    <xf numFmtId="37" fontId="1" fillId="35" borderId="10" xfId="0" applyNumberFormat="1" applyFont="1" applyFill="1" applyBorder="1" applyAlignment="1" applyProtection="1">
      <alignment horizontal="left"/>
      <protection/>
    </xf>
    <xf numFmtId="165" fontId="1" fillId="35" borderId="0" xfId="0" applyNumberFormat="1" applyFont="1" applyFill="1" applyAlignment="1" applyProtection="1">
      <alignment horizontal="center"/>
      <protection/>
    </xf>
    <xf numFmtId="37" fontId="0" fillId="35" borderId="0" xfId="0" applyNumberFormat="1" applyFill="1" applyBorder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2" fillId="31" borderId="0" xfId="0" applyFont="1" applyFill="1" applyAlignment="1">
      <alignment horizontal="left"/>
    </xf>
    <xf numFmtId="0" fontId="1" fillId="35" borderId="0" xfId="0" applyFont="1" applyFill="1" applyAlignment="1" applyProtection="1">
      <alignment horizontal="left"/>
      <protection/>
    </xf>
    <xf numFmtId="1" fontId="0" fillId="35" borderId="0" xfId="0" applyNumberFormat="1" applyFill="1" applyBorder="1" applyAlignment="1">
      <alignment horizontal="left"/>
    </xf>
    <xf numFmtId="1" fontId="0" fillId="35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ATS\EdmondsFin\EdmFin3e\SCh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06-19A"/>
      <sheetName val="Given P06-19A"/>
      <sheetName val="SP06-20A"/>
      <sheetName val="Given P06-20A"/>
      <sheetName val="SP06-25A"/>
      <sheetName val="Given P06-25A"/>
    </sheetNames>
    <sheetDataSet>
      <sheetData sheetId="2">
        <row r="2">
          <cell r="M2" t="str">
            <v>No Entry</v>
          </cell>
        </row>
        <row r="3">
          <cell r="M3" t="str">
            <v>Cash</v>
          </cell>
        </row>
        <row r="4">
          <cell r="M4" t="str">
            <v>Accounts Receivable</v>
          </cell>
        </row>
        <row r="5">
          <cell r="M5" t="str">
            <v>Bank Service Charge Expense</v>
          </cell>
        </row>
        <row r="6">
          <cell r="M6" t="str">
            <v>Theft Loss</v>
          </cell>
        </row>
        <row r="7">
          <cell r="M7" t="str">
            <v>  Cash</v>
          </cell>
        </row>
        <row r="8">
          <cell r="M8" t="str">
            <v>  Interest Revenue</v>
          </cell>
        </row>
        <row r="9">
          <cell r="M9" t="str">
            <v>  Supplies</v>
          </cell>
        </row>
        <row r="10">
          <cell r="M10" t="str">
            <v>  Accounts Receivable</v>
          </cell>
        </row>
        <row r="11">
          <cell r="M11" t="str">
            <v>  Theft Loss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4" customWidth="1"/>
    <col min="2" max="10" width="12.7109375" style="4" customWidth="1"/>
    <col min="11" max="11" width="2.7109375" style="4" customWidth="1"/>
    <col min="12" max="31" width="12.7109375" style="4" customWidth="1"/>
    <col min="32" max="16384" width="9.140625" style="4" customWidth="1"/>
  </cols>
  <sheetData>
    <row r="1" spans="2:4" ht="12.75">
      <c r="B1" s="1" t="s">
        <v>0</v>
      </c>
      <c r="C1" s="233"/>
      <c r="D1" s="233"/>
    </row>
    <row r="2" spans="2:4" ht="12.75">
      <c r="B2" s="1" t="s">
        <v>1</v>
      </c>
      <c r="C2" s="233"/>
      <c r="D2" s="233"/>
    </row>
    <row r="3" spans="2:4" ht="12.75">
      <c r="B3" s="2"/>
      <c r="C3" s="234" t="s">
        <v>117</v>
      </c>
      <c r="D3" s="234"/>
    </row>
    <row r="4" ht="12.75"/>
    <row r="5" spans="1:11" ht="12.75">
      <c r="A5" s="136"/>
      <c r="B5" s="224" t="s">
        <v>148</v>
      </c>
      <c r="C5" s="224"/>
      <c r="D5" s="224"/>
      <c r="E5" s="224"/>
      <c r="F5" s="224"/>
      <c r="G5" s="224"/>
      <c r="H5" s="224"/>
      <c r="I5" s="224"/>
      <c r="J5" s="224"/>
      <c r="K5" s="136"/>
    </row>
    <row r="6" spans="1:11" ht="12.75">
      <c r="A6" s="136"/>
      <c r="B6" s="227" t="s">
        <v>150</v>
      </c>
      <c r="C6" s="227"/>
      <c r="D6" s="227"/>
      <c r="E6" s="227"/>
      <c r="F6" s="227"/>
      <c r="G6" s="227"/>
      <c r="H6" s="227"/>
      <c r="I6" s="227"/>
      <c r="J6" s="227"/>
      <c r="K6" s="136"/>
    </row>
    <row r="7" spans="1:11" ht="12.75">
      <c r="A7" s="136"/>
      <c r="B7" s="16"/>
      <c r="C7" s="16"/>
      <c r="D7" s="16"/>
      <c r="E7" s="16"/>
      <c r="F7" s="16"/>
      <c r="G7" s="16"/>
      <c r="H7" s="14"/>
      <c r="I7" s="136"/>
      <c r="J7" s="136"/>
      <c r="K7" s="136"/>
    </row>
    <row r="8" spans="1:11" ht="12.75">
      <c r="A8" s="136"/>
      <c r="B8" s="31" t="s">
        <v>154</v>
      </c>
      <c r="C8" s="16"/>
      <c r="D8" s="16"/>
      <c r="E8" s="16"/>
      <c r="F8" s="16"/>
      <c r="G8" s="16"/>
      <c r="H8" s="14"/>
      <c r="I8" s="136"/>
      <c r="J8" s="136"/>
      <c r="K8" s="136"/>
    </row>
    <row r="9" spans="1:11" ht="12.75">
      <c r="A9" s="136"/>
      <c r="B9" s="16"/>
      <c r="C9" s="16"/>
      <c r="D9" s="16"/>
      <c r="E9" s="16"/>
      <c r="F9" s="16"/>
      <c r="G9" s="16"/>
      <c r="H9" s="14"/>
      <c r="I9" s="136"/>
      <c r="J9" s="136"/>
      <c r="K9" s="136"/>
    </row>
    <row r="10" spans="1:11" ht="13.5" thickBot="1">
      <c r="A10" s="136"/>
      <c r="B10" s="221" t="s">
        <v>4</v>
      </c>
      <c r="C10" s="221"/>
      <c r="D10" s="221"/>
      <c r="E10" s="221"/>
      <c r="F10" s="128"/>
      <c r="G10" s="221" t="s">
        <v>11</v>
      </c>
      <c r="H10" s="221"/>
      <c r="I10" s="221"/>
      <c r="J10" s="221"/>
      <c r="K10" s="136"/>
    </row>
    <row r="11" spans="1:11" ht="12.75">
      <c r="A11" s="136"/>
      <c r="B11" s="151" t="s">
        <v>170</v>
      </c>
      <c r="C11" s="117"/>
      <c r="D11" s="116"/>
      <c r="E11" s="126"/>
      <c r="F11" s="128"/>
      <c r="G11" s="151" t="s">
        <v>170</v>
      </c>
      <c r="H11" s="117"/>
      <c r="I11" s="116"/>
      <c r="J11" s="126"/>
      <c r="K11" s="136"/>
    </row>
    <row r="12" spans="1:11" ht="12.75">
      <c r="A12" s="136"/>
      <c r="B12" s="119"/>
      <c r="C12" s="120"/>
      <c r="D12" s="121"/>
      <c r="E12" s="127"/>
      <c r="F12" s="128"/>
      <c r="G12" s="119"/>
      <c r="H12" s="120"/>
      <c r="I12" s="121"/>
      <c r="J12" s="127"/>
      <c r="K12" s="136"/>
    </row>
    <row r="13" spans="1:11" ht="12.75">
      <c r="A13" s="136"/>
      <c r="B13" s="122" t="s">
        <v>152</v>
      </c>
      <c r="C13" s="123"/>
      <c r="D13" s="124"/>
      <c r="E13" s="17"/>
      <c r="F13" s="128"/>
      <c r="G13" s="122" t="s">
        <v>152</v>
      </c>
      <c r="H13" s="123"/>
      <c r="I13" s="124"/>
      <c r="J13" s="17"/>
      <c r="K13" s="136"/>
    </row>
    <row r="14" spans="1:11" ht="12.75">
      <c r="A14" s="136"/>
      <c r="B14" s="12"/>
      <c r="C14" s="125">
        <f>IF(C13="","",IF(C13=34000,"Correct!","Try again!"))</f>
      </c>
      <c r="D14" s="12"/>
      <c r="E14" s="12"/>
      <c r="F14" s="12"/>
      <c r="G14" s="12"/>
      <c r="H14" s="125">
        <f>IF(H13="","",IF(H13=80000,"Correct!","Try again!"))</f>
      </c>
      <c r="I14" s="12"/>
      <c r="J14" s="12"/>
      <c r="K14" s="136"/>
    </row>
    <row r="15" spans="1:11" ht="12.75">
      <c r="A15" s="136"/>
      <c r="B15" s="16"/>
      <c r="C15" s="16"/>
      <c r="D15" s="16"/>
      <c r="E15" s="16"/>
      <c r="F15" s="16"/>
      <c r="G15" s="16"/>
      <c r="H15" s="14"/>
      <c r="I15" s="136"/>
      <c r="J15" s="136"/>
      <c r="K15" s="136"/>
    </row>
    <row r="16" spans="1:11" ht="13.5" thickBot="1">
      <c r="A16" s="136"/>
      <c r="B16" s="221" t="s">
        <v>24</v>
      </c>
      <c r="C16" s="221"/>
      <c r="D16" s="221"/>
      <c r="E16" s="221"/>
      <c r="F16" s="16"/>
      <c r="G16" s="221" t="s">
        <v>58</v>
      </c>
      <c r="H16" s="221"/>
      <c r="I16" s="221"/>
      <c r="J16" s="221"/>
      <c r="K16" s="136"/>
    </row>
    <row r="17" spans="1:11" ht="12.75">
      <c r="A17" s="136"/>
      <c r="B17" s="151" t="s">
        <v>170</v>
      </c>
      <c r="C17" s="117"/>
      <c r="D17" s="116"/>
      <c r="E17" s="126"/>
      <c r="F17" s="16"/>
      <c r="G17" s="129"/>
      <c r="H17" s="118"/>
      <c r="I17" s="151" t="s">
        <v>170</v>
      </c>
      <c r="J17" s="130"/>
      <c r="K17" s="136"/>
    </row>
    <row r="18" spans="1:11" ht="12.75">
      <c r="A18" s="136"/>
      <c r="B18" s="137"/>
      <c r="C18" s="120"/>
      <c r="D18" s="121"/>
      <c r="E18" s="127"/>
      <c r="F18" s="16"/>
      <c r="G18" s="131"/>
      <c r="H18" s="120"/>
      <c r="I18" s="139"/>
      <c r="J18" s="133"/>
      <c r="K18" s="136"/>
    </row>
    <row r="19" spans="1:11" ht="12.75">
      <c r="A19" s="136"/>
      <c r="B19" s="141" t="s">
        <v>153</v>
      </c>
      <c r="C19" s="123">
        <f>SUM(C16:C18)-SUM(E16:E18)</f>
        <v>0</v>
      </c>
      <c r="D19" s="124"/>
      <c r="E19" s="17"/>
      <c r="F19" s="16"/>
      <c r="G19" s="122"/>
      <c r="H19" s="143"/>
      <c r="I19" s="142" t="s">
        <v>153</v>
      </c>
      <c r="J19" s="134"/>
      <c r="K19" s="136"/>
    </row>
    <row r="20" spans="1:11" ht="12.75">
      <c r="A20" s="136"/>
      <c r="B20" s="12"/>
      <c r="C20" s="125" t="str">
        <f>IF(C19="","",IF(C19=7500,"Correct!","Try again!"))</f>
        <v>Try again!</v>
      </c>
      <c r="D20" s="12"/>
      <c r="E20" s="12"/>
      <c r="F20" s="16"/>
      <c r="G20" s="124"/>
      <c r="H20" s="135"/>
      <c r="I20" s="124"/>
      <c r="J20" s="125">
        <f>IF(J19="","",IF(J19=28200,"Correct!","Try again!"))</f>
      </c>
      <c r="K20" s="136"/>
    </row>
    <row r="21" spans="1:11" ht="12.75">
      <c r="A21" s="136"/>
      <c r="B21" s="16"/>
      <c r="C21" s="16"/>
      <c r="D21" s="16"/>
      <c r="E21" s="16"/>
      <c r="F21" s="16"/>
      <c r="G21" s="16"/>
      <c r="H21" s="14"/>
      <c r="I21" s="136"/>
      <c r="J21" s="136"/>
      <c r="K21" s="136"/>
    </row>
    <row r="22" spans="1:11" ht="13.5" thickBot="1">
      <c r="A22" s="136"/>
      <c r="B22" s="221" t="s">
        <v>34</v>
      </c>
      <c r="C22" s="221"/>
      <c r="D22" s="221"/>
      <c r="E22" s="221"/>
      <c r="F22" s="16"/>
      <c r="G22" s="221" t="s">
        <v>63</v>
      </c>
      <c r="H22" s="221"/>
      <c r="I22" s="221"/>
      <c r="J22" s="221"/>
      <c r="K22" s="136"/>
    </row>
    <row r="23" spans="1:11" ht="12.75">
      <c r="A23" s="136"/>
      <c r="B23" s="151" t="s">
        <v>170</v>
      </c>
      <c r="C23" s="117"/>
      <c r="D23" s="116"/>
      <c r="E23" s="126"/>
      <c r="F23" s="16"/>
      <c r="G23" s="129"/>
      <c r="H23" s="118"/>
      <c r="I23" s="151" t="s">
        <v>152</v>
      </c>
      <c r="J23" s="130"/>
      <c r="K23" s="136"/>
    </row>
    <row r="24" spans="1:11" ht="12.75">
      <c r="A24" s="136"/>
      <c r="B24" s="119"/>
      <c r="C24" s="120"/>
      <c r="D24" s="138"/>
      <c r="E24" s="127"/>
      <c r="F24" s="16"/>
      <c r="G24" s="131"/>
      <c r="H24" s="120"/>
      <c r="I24" s="132"/>
      <c r="J24" s="133"/>
      <c r="K24" s="136"/>
    </row>
    <row r="25" spans="1:11" ht="12.75">
      <c r="A25" s="136"/>
      <c r="B25" s="141" t="s">
        <v>153</v>
      </c>
      <c r="C25" s="123"/>
      <c r="D25" s="124"/>
      <c r="E25" s="17"/>
      <c r="F25" s="16"/>
      <c r="G25" s="122"/>
      <c r="H25" s="143"/>
      <c r="I25" s="124" t="s">
        <v>152</v>
      </c>
      <c r="J25" s="134"/>
      <c r="K25" s="136"/>
    </row>
    <row r="26" spans="1:11" ht="12.75">
      <c r="A26" s="136"/>
      <c r="B26" s="12"/>
      <c r="C26" s="125">
        <f>IF(C25="","",IF(C25=2800,"Correct!","Try again!"))</f>
      </c>
      <c r="D26" s="12"/>
      <c r="E26" s="12"/>
      <c r="F26" s="16"/>
      <c r="G26" s="124"/>
      <c r="H26" s="135"/>
      <c r="I26" s="124"/>
      <c r="J26" s="125">
        <f>IF(J25="","",IF(J25=26000,"Correct!","Try again!"))</f>
      </c>
      <c r="K26" s="136"/>
    </row>
    <row r="27" spans="1:11" ht="12.75">
      <c r="A27" s="136"/>
      <c r="B27" s="16"/>
      <c r="C27" s="16"/>
      <c r="D27" s="16"/>
      <c r="E27" s="16"/>
      <c r="F27" s="16"/>
      <c r="G27" s="16"/>
      <c r="H27" s="14"/>
      <c r="I27" s="136"/>
      <c r="J27" s="136"/>
      <c r="K27" s="136"/>
    </row>
    <row r="28" spans="1:11" ht="13.5" thickBot="1">
      <c r="A28" s="136"/>
      <c r="B28" s="221" t="s">
        <v>48</v>
      </c>
      <c r="C28" s="221"/>
      <c r="D28" s="221"/>
      <c r="E28" s="221"/>
      <c r="F28" s="16"/>
      <c r="G28" s="221" t="s">
        <v>69</v>
      </c>
      <c r="H28" s="221"/>
      <c r="I28" s="221"/>
      <c r="J28" s="221"/>
      <c r="K28" s="136"/>
    </row>
    <row r="29" spans="1:11" ht="12.75">
      <c r="A29" s="136"/>
      <c r="B29" s="151" t="s">
        <v>170</v>
      </c>
      <c r="C29" s="117"/>
      <c r="D29" s="116"/>
      <c r="E29" s="126"/>
      <c r="F29" s="16"/>
      <c r="G29" s="129"/>
      <c r="H29" s="118"/>
      <c r="I29" s="151" t="s">
        <v>170</v>
      </c>
      <c r="J29" s="130"/>
      <c r="K29" s="136"/>
    </row>
    <row r="30" spans="1:11" ht="12.75">
      <c r="A30" s="136"/>
      <c r="B30" s="119"/>
      <c r="C30" s="120"/>
      <c r="D30" s="138"/>
      <c r="E30" s="127"/>
      <c r="F30" s="16"/>
      <c r="G30" s="131"/>
      <c r="H30" s="120"/>
      <c r="I30" s="139"/>
      <c r="J30" s="133"/>
      <c r="K30" s="136"/>
    </row>
    <row r="31" spans="1:11" ht="12.75">
      <c r="A31" s="136"/>
      <c r="B31" s="141" t="s">
        <v>153</v>
      </c>
      <c r="C31" s="123"/>
      <c r="D31" s="124"/>
      <c r="E31" s="17"/>
      <c r="F31" s="16"/>
      <c r="G31" s="122"/>
      <c r="H31" s="143"/>
      <c r="I31" s="142" t="s">
        <v>153</v>
      </c>
      <c r="J31" s="134"/>
      <c r="K31" s="136"/>
    </row>
    <row r="32" spans="1:11" ht="12.75">
      <c r="A32" s="136"/>
      <c r="B32" s="12"/>
      <c r="C32" s="125">
        <f>IF(C31="","",IF(C31=9600,"Correct!","Try again!"))</f>
      </c>
      <c r="D32" s="12"/>
      <c r="E32" s="12"/>
      <c r="F32" s="16"/>
      <c r="G32" s="124"/>
      <c r="H32" s="135"/>
      <c r="I32" s="124"/>
      <c r="J32" s="125">
        <f>IF(J31="","",IF(J31=400,"Correct!","Try again!"))</f>
      </c>
      <c r="K32" s="136"/>
    </row>
    <row r="33" spans="1:11" ht="12.75">
      <c r="A33" s="136"/>
      <c r="B33" s="16"/>
      <c r="C33" s="16"/>
      <c r="D33" s="16"/>
      <c r="E33" s="16"/>
      <c r="F33" s="16"/>
      <c r="G33" s="16"/>
      <c r="H33" s="14"/>
      <c r="I33" s="136"/>
      <c r="J33" s="136"/>
      <c r="K33" s="136"/>
    </row>
    <row r="34" spans="1:11" ht="13.5" thickBot="1">
      <c r="A34" s="136"/>
      <c r="B34" s="221" t="s">
        <v>54</v>
      </c>
      <c r="C34" s="221"/>
      <c r="D34" s="221"/>
      <c r="E34" s="221"/>
      <c r="F34" s="16"/>
      <c r="G34" s="221" t="s">
        <v>35</v>
      </c>
      <c r="H34" s="221"/>
      <c r="I34" s="221"/>
      <c r="J34" s="221"/>
      <c r="K34" s="136"/>
    </row>
    <row r="35" spans="1:11" ht="12.75">
      <c r="A35" s="136"/>
      <c r="B35" s="151" t="s">
        <v>170</v>
      </c>
      <c r="C35" s="117"/>
      <c r="D35" s="116"/>
      <c r="E35" s="126"/>
      <c r="F35" s="16"/>
      <c r="G35" s="129"/>
      <c r="H35" s="118"/>
      <c r="I35" s="151" t="s">
        <v>170</v>
      </c>
      <c r="J35" s="130"/>
      <c r="K35" s="136"/>
    </row>
    <row r="36" spans="1:11" ht="12.75">
      <c r="A36" s="136"/>
      <c r="B36" s="119"/>
      <c r="C36" s="120"/>
      <c r="D36" s="138"/>
      <c r="E36" s="127"/>
      <c r="F36" s="16"/>
      <c r="G36" s="140"/>
      <c r="H36" s="120"/>
      <c r="I36" s="132"/>
      <c r="J36" s="133"/>
      <c r="K36" s="136"/>
    </row>
    <row r="37" spans="1:11" ht="12.75">
      <c r="A37" s="136"/>
      <c r="B37" s="141" t="s">
        <v>153</v>
      </c>
      <c r="C37" s="123"/>
      <c r="D37" s="124"/>
      <c r="E37" s="17"/>
      <c r="F37" s="16"/>
      <c r="G37" s="122"/>
      <c r="H37" s="143"/>
      <c r="I37" s="142" t="s">
        <v>153</v>
      </c>
      <c r="J37" s="134"/>
      <c r="K37" s="136"/>
    </row>
    <row r="38" spans="1:11" ht="12.75">
      <c r="A38" s="136"/>
      <c r="B38" s="12"/>
      <c r="C38" s="125">
        <f>IF(C37="","",IF(C37=0,"Correct!","Try again!"))</f>
      </c>
      <c r="D38" s="12"/>
      <c r="E38" s="12"/>
      <c r="F38" s="16"/>
      <c r="G38" s="124"/>
      <c r="H38" s="135"/>
      <c r="I38" s="124"/>
      <c r="J38" s="125">
        <f>IF(J37="","",IF(J37=7500,"Correct!","Try again!"))</f>
      </c>
      <c r="K38" s="136"/>
    </row>
    <row r="39" spans="1:11" ht="12.75">
      <c r="A39" s="136"/>
      <c r="B39" s="16"/>
      <c r="C39" s="16"/>
      <c r="D39" s="16"/>
      <c r="E39" s="16"/>
      <c r="F39" s="16"/>
      <c r="G39" s="16"/>
      <c r="H39" s="14"/>
      <c r="I39" s="136"/>
      <c r="J39" s="136"/>
      <c r="K39" s="136"/>
    </row>
    <row r="40" spans="1:11" ht="13.5" thickBot="1">
      <c r="A40" s="136"/>
      <c r="B40" s="221" t="s">
        <v>55</v>
      </c>
      <c r="C40" s="221"/>
      <c r="D40" s="221"/>
      <c r="E40" s="221"/>
      <c r="F40" s="16"/>
      <c r="G40" s="221" t="s">
        <v>263</v>
      </c>
      <c r="H40" s="221"/>
      <c r="I40" s="221"/>
      <c r="J40" s="221"/>
      <c r="K40" s="136"/>
    </row>
    <row r="41" spans="1:11" ht="12.75">
      <c r="A41" s="136"/>
      <c r="B41" s="151" t="s">
        <v>152</v>
      </c>
      <c r="C41" s="117"/>
      <c r="D41" s="116"/>
      <c r="E41" s="126"/>
      <c r="F41" s="16"/>
      <c r="G41" s="129"/>
      <c r="H41" s="118"/>
      <c r="I41" s="151" t="s">
        <v>152</v>
      </c>
      <c r="J41" s="130"/>
      <c r="K41" s="136"/>
    </row>
    <row r="42" spans="1:11" ht="12.75">
      <c r="A42" s="136"/>
      <c r="B42" s="119"/>
      <c r="C42" s="120"/>
      <c r="D42" s="121"/>
      <c r="E42" s="127"/>
      <c r="F42" s="16"/>
      <c r="G42" s="131"/>
      <c r="H42" s="120"/>
      <c r="I42" s="132"/>
      <c r="J42" s="133"/>
      <c r="K42" s="136"/>
    </row>
    <row r="43" spans="1:11" ht="12.75">
      <c r="A43" s="136"/>
      <c r="B43" s="122" t="s">
        <v>152</v>
      </c>
      <c r="C43" s="123"/>
      <c r="D43" s="124"/>
      <c r="E43" s="17"/>
      <c r="F43" s="16"/>
      <c r="G43" s="122"/>
      <c r="H43" s="143"/>
      <c r="I43" s="124" t="s">
        <v>152</v>
      </c>
      <c r="J43" s="134"/>
      <c r="K43" s="136"/>
    </row>
    <row r="44" spans="1:11" ht="12.75">
      <c r="A44" s="136"/>
      <c r="B44" s="12"/>
      <c r="C44" s="125">
        <f>IF(C43="","",IF(C43=35000,"Correct!","Try again!"))</f>
      </c>
      <c r="D44" s="12"/>
      <c r="E44" s="12"/>
      <c r="F44" s="16"/>
      <c r="G44" s="124"/>
      <c r="H44" s="135"/>
      <c r="I44" s="124"/>
      <c r="J44" s="125">
        <f>IF(J43="","",IF(J43=10000,"Correct!","Try again!"))</f>
      </c>
      <c r="K44" s="136"/>
    </row>
    <row r="45" spans="1:11" ht="12.75">
      <c r="A45" s="136"/>
      <c r="B45" s="16"/>
      <c r="C45" s="16"/>
      <c r="D45" s="16"/>
      <c r="E45" s="16"/>
      <c r="F45" s="16"/>
      <c r="G45" s="16"/>
      <c r="H45" s="14"/>
      <c r="I45" s="136"/>
      <c r="J45" s="136"/>
      <c r="K45" s="136"/>
    </row>
    <row r="46" spans="1:11" ht="13.5" thickBot="1">
      <c r="A46" s="136"/>
      <c r="B46" s="221" t="s">
        <v>164</v>
      </c>
      <c r="C46" s="221"/>
      <c r="D46" s="221"/>
      <c r="E46" s="221"/>
      <c r="F46" s="16"/>
      <c r="G46" s="221" t="s">
        <v>264</v>
      </c>
      <c r="H46" s="221"/>
      <c r="I46" s="221"/>
      <c r="J46" s="221"/>
      <c r="K46" s="136"/>
    </row>
    <row r="47" spans="1:11" ht="12.75">
      <c r="A47" s="136"/>
      <c r="B47" s="129"/>
      <c r="C47" s="118"/>
      <c r="D47" s="151" t="s">
        <v>170</v>
      </c>
      <c r="E47" s="130"/>
      <c r="F47" s="16"/>
      <c r="G47" s="129"/>
      <c r="H47" s="118"/>
      <c r="I47" s="151" t="s">
        <v>152</v>
      </c>
      <c r="J47" s="130"/>
      <c r="K47" s="136"/>
    </row>
    <row r="48" spans="1:11" ht="12.75">
      <c r="A48" s="136"/>
      <c r="B48" s="131"/>
      <c r="C48" s="120"/>
      <c r="D48" s="139"/>
      <c r="E48" s="133"/>
      <c r="F48" s="16"/>
      <c r="G48" s="131"/>
      <c r="H48" s="120"/>
      <c r="I48" s="132"/>
      <c r="J48" s="133"/>
      <c r="K48" s="136"/>
    </row>
    <row r="49" spans="1:11" ht="12.75">
      <c r="A49" s="136"/>
      <c r="B49" s="122"/>
      <c r="C49" s="143"/>
      <c r="D49" s="142" t="s">
        <v>153</v>
      </c>
      <c r="E49" s="134"/>
      <c r="F49" s="16"/>
      <c r="G49" s="122"/>
      <c r="H49" s="143"/>
      <c r="I49" s="124" t="s">
        <v>152</v>
      </c>
      <c r="J49" s="134"/>
      <c r="K49" s="136"/>
    </row>
    <row r="50" spans="1:11" ht="12.75">
      <c r="A50" s="136"/>
      <c r="B50" s="124"/>
      <c r="C50" s="135"/>
      <c r="D50" s="124"/>
      <c r="E50" s="125">
        <f>IF(E49="","",IF(E49=17200,"Correct!","Try again!"))</f>
      </c>
      <c r="F50" s="16"/>
      <c r="G50" s="124"/>
      <c r="H50" s="135"/>
      <c r="I50" s="124"/>
      <c r="J50" s="125">
        <f>IF(J49="","",IF(J49=80000,"Correct!","Try again!"))</f>
      </c>
      <c r="K50" s="136"/>
    </row>
    <row r="51" spans="1:11" ht="12.75">
      <c r="A51" s="136"/>
      <c r="B51" s="124"/>
      <c r="C51" s="135"/>
      <c r="D51" s="124"/>
      <c r="E51" s="125"/>
      <c r="F51" s="16"/>
      <c r="G51" s="12"/>
      <c r="H51" s="125"/>
      <c r="I51" s="12"/>
      <c r="J51" s="12"/>
      <c r="K51" s="136"/>
    </row>
    <row r="52" spans="1:11" ht="13.5" thickBot="1">
      <c r="A52" s="136"/>
      <c r="B52" s="124"/>
      <c r="C52" s="135"/>
      <c r="D52" s="124"/>
      <c r="E52" s="125"/>
      <c r="F52" s="16"/>
      <c r="G52" s="221" t="s">
        <v>261</v>
      </c>
      <c r="H52" s="221"/>
      <c r="I52" s="221"/>
      <c r="J52" s="221"/>
      <c r="K52" s="136"/>
    </row>
    <row r="53" spans="1:11" ht="12.75">
      <c r="A53" s="136"/>
      <c r="B53" s="124"/>
      <c r="C53" s="135"/>
      <c r="D53" s="124"/>
      <c r="E53" s="125"/>
      <c r="F53" s="16"/>
      <c r="G53" s="151" t="s">
        <v>152</v>
      </c>
      <c r="H53" s="117"/>
      <c r="I53" s="116"/>
      <c r="J53" s="126"/>
      <c r="K53" s="136"/>
    </row>
    <row r="54" spans="1:11" ht="12.75">
      <c r="A54" s="136"/>
      <c r="B54" s="124"/>
      <c r="C54" s="135"/>
      <c r="D54" s="124"/>
      <c r="E54" s="125"/>
      <c r="F54" s="16"/>
      <c r="G54" s="119"/>
      <c r="H54" s="120"/>
      <c r="I54" s="121"/>
      <c r="J54" s="127"/>
      <c r="K54" s="136"/>
    </row>
    <row r="55" spans="1:11" ht="12.75">
      <c r="A55" s="136"/>
      <c r="B55" s="124"/>
      <c r="C55" s="135"/>
      <c r="D55" s="124"/>
      <c r="E55" s="125"/>
      <c r="F55" s="16"/>
      <c r="G55" s="122" t="s">
        <v>152</v>
      </c>
      <c r="H55" s="123"/>
      <c r="I55" s="124"/>
      <c r="J55" s="17"/>
      <c r="K55" s="136"/>
    </row>
    <row r="56" spans="1:11" ht="12.75">
      <c r="A56" s="136"/>
      <c r="B56" s="124"/>
      <c r="C56" s="135"/>
      <c r="D56" s="124"/>
      <c r="E56" s="125"/>
      <c r="F56" s="16"/>
      <c r="G56" s="12"/>
      <c r="H56" s="125">
        <f>IF(H55="","",IF(H55=50000,"Correct!","Try again!"))</f>
      </c>
      <c r="I56" s="12"/>
      <c r="J56" s="12"/>
      <c r="K56" s="136"/>
    </row>
    <row r="57" spans="1:11" ht="12.75">
      <c r="A57" s="136"/>
      <c r="B57" s="124"/>
      <c r="C57" s="135"/>
      <c r="D57" s="124"/>
      <c r="E57" s="125"/>
      <c r="F57" s="16"/>
      <c r="G57" s="12"/>
      <c r="H57" s="125"/>
      <c r="I57" s="12"/>
      <c r="J57" s="12"/>
      <c r="K57" s="136"/>
    </row>
    <row r="58" spans="1:11" ht="12.75">
      <c r="A58" s="136"/>
      <c r="B58" s="124"/>
      <c r="C58" s="135"/>
      <c r="D58" s="124"/>
      <c r="E58" s="125"/>
      <c r="F58" s="16"/>
      <c r="G58" s="12"/>
      <c r="H58" s="125"/>
      <c r="I58" s="12"/>
      <c r="J58" s="12"/>
      <c r="K58" s="136"/>
    </row>
    <row r="59" spans="1:11" ht="12.75">
      <c r="A59" s="136"/>
      <c r="B59" s="124"/>
      <c r="C59" s="135"/>
      <c r="D59" s="124"/>
      <c r="E59" s="125"/>
      <c r="F59" s="16"/>
      <c r="G59" s="12"/>
      <c r="H59" s="125"/>
      <c r="I59" s="12"/>
      <c r="J59" s="12"/>
      <c r="K59" s="136"/>
    </row>
    <row r="60" spans="1:11" ht="13.5" thickBot="1">
      <c r="A60" s="136"/>
      <c r="B60" s="221" t="s">
        <v>73</v>
      </c>
      <c r="C60" s="221"/>
      <c r="D60" s="221"/>
      <c r="E60" s="221"/>
      <c r="F60" s="16"/>
      <c r="G60" s="221" t="s">
        <v>49</v>
      </c>
      <c r="H60" s="221"/>
      <c r="I60" s="221"/>
      <c r="J60" s="221"/>
      <c r="K60" s="136"/>
    </row>
    <row r="61" spans="1:11" ht="12.75">
      <c r="A61" s="136"/>
      <c r="B61" s="129"/>
      <c r="C61" s="118"/>
      <c r="D61" s="151" t="s">
        <v>170</v>
      </c>
      <c r="E61" s="130"/>
      <c r="F61" s="16"/>
      <c r="G61" s="151" t="s">
        <v>170</v>
      </c>
      <c r="H61" s="117"/>
      <c r="I61" s="116"/>
      <c r="J61" s="126"/>
      <c r="K61" s="136"/>
    </row>
    <row r="62" spans="1:11" ht="12.75">
      <c r="A62" s="136"/>
      <c r="B62" s="131"/>
      <c r="C62" s="120"/>
      <c r="D62" s="139"/>
      <c r="E62" s="133"/>
      <c r="F62" s="16"/>
      <c r="G62" s="137"/>
      <c r="H62" s="120"/>
      <c r="I62" s="121"/>
      <c r="J62" s="127"/>
      <c r="K62" s="136"/>
    </row>
    <row r="63" spans="1:11" ht="12.75">
      <c r="A63" s="136"/>
      <c r="B63" s="122"/>
      <c r="C63" s="143"/>
      <c r="D63" s="142" t="s">
        <v>153</v>
      </c>
      <c r="E63" s="134"/>
      <c r="F63" s="16"/>
      <c r="G63" s="141" t="s">
        <v>153</v>
      </c>
      <c r="H63" s="123"/>
      <c r="I63" s="124"/>
      <c r="J63" s="17"/>
      <c r="K63" s="136"/>
    </row>
    <row r="64" spans="1:11" ht="12.75">
      <c r="A64" s="136"/>
      <c r="B64" s="124"/>
      <c r="C64" s="135"/>
      <c r="D64" s="124"/>
      <c r="E64" s="125">
        <f>IF(E63="","",IF(E63=131400,"Correct!","Try again!"))</f>
      </c>
      <c r="F64" s="16"/>
      <c r="G64" s="12"/>
      <c r="H64" s="125">
        <f>IF(H63="","",IF(H63=36000,"Correct!","Try again!"))</f>
      </c>
      <c r="I64" s="12"/>
      <c r="J64" s="12"/>
      <c r="K64" s="136"/>
    </row>
    <row r="65" spans="1:11" ht="12.75">
      <c r="A65" s="136"/>
      <c r="B65" s="16"/>
      <c r="C65" s="16"/>
      <c r="D65" s="16"/>
      <c r="E65" s="16"/>
      <c r="F65" s="16"/>
      <c r="G65" s="136"/>
      <c r="H65" s="136"/>
      <c r="I65" s="136"/>
      <c r="J65" s="136"/>
      <c r="K65" s="136"/>
    </row>
    <row r="66" spans="1:11" ht="13.5" thickBot="1">
      <c r="A66" s="136"/>
      <c r="B66" s="221" t="s">
        <v>74</v>
      </c>
      <c r="C66" s="221"/>
      <c r="D66" s="221"/>
      <c r="E66" s="221"/>
      <c r="F66" s="16"/>
      <c r="G66" s="221" t="s">
        <v>25</v>
      </c>
      <c r="H66" s="221"/>
      <c r="I66" s="221"/>
      <c r="J66" s="221"/>
      <c r="K66" s="136"/>
    </row>
    <row r="67" spans="1:11" ht="12.75">
      <c r="A67" s="136"/>
      <c r="B67" s="129"/>
      <c r="C67" s="118"/>
      <c r="D67" s="151" t="s">
        <v>170</v>
      </c>
      <c r="E67" s="130"/>
      <c r="F67" s="16"/>
      <c r="G67" s="151" t="s">
        <v>170</v>
      </c>
      <c r="H67" s="117"/>
      <c r="I67" s="116"/>
      <c r="J67" s="126"/>
      <c r="K67" s="136"/>
    </row>
    <row r="68" spans="1:11" ht="12.75">
      <c r="A68" s="136"/>
      <c r="B68" s="131"/>
      <c r="C68" s="120"/>
      <c r="D68" s="139"/>
      <c r="E68" s="133"/>
      <c r="F68" s="16"/>
      <c r="G68" s="137"/>
      <c r="H68" s="120"/>
      <c r="I68" s="121"/>
      <c r="J68" s="127"/>
      <c r="K68" s="136"/>
    </row>
    <row r="69" spans="1:11" ht="12.75">
      <c r="A69" s="136"/>
      <c r="B69" s="122"/>
      <c r="C69" s="143"/>
      <c r="D69" s="142" t="s">
        <v>153</v>
      </c>
      <c r="E69" s="134"/>
      <c r="F69" s="16"/>
      <c r="G69" s="141" t="s">
        <v>153</v>
      </c>
      <c r="H69" s="123"/>
      <c r="I69" s="124"/>
      <c r="J69" s="17"/>
      <c r="K69" s="136"/>
    </row>
    <row r="70" spans="1:11" ht="12.75">
      <c r="A70" s="136"/>
      <c r="B70" s="124"/>
      <c r="C70" s="135"/>
      <c r="D70" s="124"/>
      <c r="E70" s="125">
        <f>IF(E69="","",IF(E69=45000,"Correct!","Try again!"))</f>
      </c>
      <c r="F70" s="16"/>
      <c r="G70" s="12"/>
      <c r="H70" s="125">
        <f>IF(H69="","",IF(H69=5200,"Correct!","Try again!"))</f>
      </c>
      <c r="I70" s="12"/>
      <c r="J70" s="12"/>
      <c r="K70" s="136"/>
    </row>
    <row r="71" spans="1:11" ht="12.75">
      <c r="A71" s="136"/>
      <c r="B71" s="16"/>
      <c r="C71" s="16"/>
      <c r="D71" s="16"/>
      <c r="E71" s="16"/>
      <c r="F71" s="16"/>
      <c r="G71" s="16"/>
      <c r="H71" s="14"/>
      <c r="I71" s="136"/>
      <c r="J71" s="136"/>
      <c r="K71" s="136"/>
    </row>
    <row r="72" spans="1:11" ht="13.5" thickBot="1">
      <c r="A72" s="136"/>
      <c r="B72" s="221" t="s">
        <v>151</v>
      </c>
      <c r="C72" s="221"/>
      <c r="D72" s="221"/>
      <c r="E72" s="221"/>
      <c r="F72" s="16"/>
      <c r="G72" s="221" t="s">
        <v>81</v>
      </c>
      <c r="H72" s="221"/>
      <c r="I72" s="221"/>
      <c r="J72" s="221"/>
      <c r="K72" s="136"/>
    </row>
    <row r="73" spans="1:11" ht="12.75">
      <c r="A73" s="136"/>
      <c r="B73" s="151" t="s">
        <v>170</v>
      </c>
      <c r="C73" s="117"/>
      <c r="D73" s="116"/>
      <c r="E73" s="126"/>
      <c r="F73" s="16"/>
      <c r="G73" s="136" t="s">
        <v>152</v>
      </c>
      <c r="H73" s="117"/>
      <c r="I73" s="116"/>
      <c r="J73" s="126"/>
      <c r="K73" s="136"/>
    </row>
    <row r="74" spans="1:11" ht="12.75">
      <c r="A74" s="136"/>
      <c r="B74" s="137"/>
      <c r="C74" s="120"/>
      <c r="D74" s="121"/>
      <c r="E74" s="127"/>
      <c r="F74" s="16"/>
      <c r="G74" s="119"/>
      <c r="H74" s="120"/>
      <c r="I74" s="121"/>
      <c r="J74" s="127"/>
      <c r="K74" s="136"/>
    </row>
    <row r="75" spans="1:11" ht="12.75">
      <c r="A75" s="136"/>
      <c r="B75" s="141" t="s">
        <v>153</v>
      </c>
      <c r="C75" s="123"/>
      <c r="D75" s="124"/>
      <c r="E75" s="17"/>
      <c r="F75" s="16"/>
      <c r="G75" s="122" t="s">
        <v>152</v>
      </c>
      <c r="H75" s="123"/>
      <c r="I75" s="124"/>
      <c r="J75" s="17"/>
      <c r="K75" s="136"/>
    </row>
    <row r="76" spans="1:11" ht="12.75">
      <c r="A76" s="136"/>
      <c r="B76" s="12"/>
      <c r="C76" s="125">
        <f>IF(C75="","",IF(C75=7200,"Correct!","Try again!"))</f>
      </c>
      <c r="D76" s="12"/>
      <c r="E76" s="12"/>
      <c r="F76" s="16"/>
      <c r="G76" s="12"/>
      <c r="H76" s="125">
        <f>IF(H75="","",IF(H75=6000,"Correct!","Try again!"))</f>
      </c>
      <c r="I76" s="12"/>
      <c r="J76" s="12"/>
      <c r="K76" s="136"/>
    </row>
    <row r="77" spans="1:11" ht="12.75">
      <c r="A77" s="136"/>
      <c r="B77" s="16"/>
      <c r="C77" s="16"/>
      <c r="D77" s="16"/>
      <c r="E77" s="16"/>
      <c r="F77" s="16"/>
      <c r="G77" s="16"/>
      <c r="H77" s="14"/>
      <c r="I77" s="136"/>
      <c r="J77" s="136"/>
      <c r="K77" s="136"/>
    </row>
    <row r="78" spans="1:11" ht="13.5" thickBot="1">
      <c r="A78" s="136"/>
      <c r="B78" s="221" t="s">
        <v>76</v>
      </c>
      <c r="C78" s="221"/>
      <c r="D78" s="221"/>
      <c r="E78" s="221"/>
      <c r="F78" s="16"/>
      <c r="G78" s="221" t="s">
        <v>82</v>
      </c>
      <c r="H78" s="221"/>
      <c r="I78" s="221"/>
      <c r="J78" s="221"/>
      <c r="K78" s="136"/>
    </row>
    <row r="79" spans="1:11" ht="12.75">
      <c r="A79" s="136"/>
      <c r="B79" s="151" t="s">
        <v>170</v>
      </c>
      <c r="C79" s="117"/>
      <c r="D79" s="116"/>
      <c r="E79" s="126"/>
      <c r="F79" s="16"/>
      <c r="G79" s="136" t="s">
        <v>152</v>
      </c>
      <c r="H79" s="117"/>
      <c r="I79" s="116"/>
      <c r="J79" s="126"/>
      <c r="K79" s="136"/>
    </row>
    <row r="80" spans="1:11" ht="12.75">
      <c r="A80" s="136"/>
      <c r="B80" s="137"/>
      <c r="C80" s="120"/>
      <c r="D80" s="121"/>
      <c r="E80" s="127"/>
      <c r="F80" s="16"/>
      <c r="G80" s="119"/>
      <c r="H80" s="120"/>
      <c r="I80" s="121"/>
      <c r="J80" s="127"/>
      <c r="K80" s="136"/>
    </row>
    <row r="81" spans="1:11" ht="12.75">
      <c r="A81" s="136"/>
      <c r="B81" s="141" t="s">
        <v>153</v>
      </c>
      <c r="C81" s="123"/>
      <c r="D81" s="124"/>
      <c r="E81" s="17"/>
      <c r="F81" s="16"/>
      <c r="G81" s="122" t="s">
        <v>152</v>
      </c>
      <c r="H81" s="123"/>
      <c r="I81" s="124"/>
      <c r="J81" s="17"/>
      <c r="K81" s="136"/>
    </row>
    <row r="82" spans="1:11" ht="12.75">
      <c r="A82" s="136"/>
      <c r="B82" s="12"/>
      <c r="C82" s="125">
        <f>IF(C81="","",IF(C81=13200,"Correct!","Try again!"))</f>
      </c>
      <c r="D82" s="12"/>
      <c r="E82" s="12"/>
      <c r="F82" s="16"/>
      <c r="G82" s="12"/>
      <c r="H82" s="125">
        <f>IF(H81="","",IF(H81=6400,"Correct!","Try again!"))</f>
      </c>
      <c r="I82" s="12"/>
      <c r="J82" s="12"/>
      <c r="K82" s="136"/>
    </row>
    <row r="83" spans="1:11" ht="12.75">
      <c r="A83" s="136"/>
      <c r="B83" s="16"/>
      <c r="C83" s="16"/>
      <c r="D83" s="16"/>
      <c r="E83" s="16"/>
      <c r="F83" s="16"/>
      <c r="G83" s="16"/>
      <c r="H83" s="14"/>
      <c r="I83" s="136"/>
      <c r="J83" s="136"/>
      <c r="K83" s="136"/>
    </row>
    <row r="84" spans="1:11" ht="13.5" thickBot="1">
      <c r="A84" s="136"/>
      <c r="B84" s="221" t="s">
        <v>43</v>
      </c>
      <c r="C84" s="221"/>
      <c r="D84" s="221"/>
      <c r="E84" s="221"/>
      <c r="F84" s="16"/>
      <c r="G84" s="16"/>
      <c r="H84" s="14"/>
      <c r="I84" s="136"/>
      <c r="J84" s="136"/>
      <c r="K84" s="136"/>
    </row>
    <row r="85" spans="1:11" ht="12.75">
      <c r="A85" s="136"/>
      <c r="B85" s="151" t="s">
        <v>170</v>
      </c>
      <c r="C85" s="117"/>
      <c r="D85" s="116"/>
      <c r="E85" s="126"/>
      <c r="F85" s="16"/>
      <c r="G85" s="16"/>
      <c r="H85" s="14"/>
      <c r="I85" s="136"/>
      <c r="J85" s="136"/>
      <c r="K85" s="136"/>
    </row>
    <row r="86" spans="1:11" ht="12.75">
      <c r="A86" s="136"/>
      <c r="B86" s="137"/>
      <c r="C86" s="120"/>
      <c r="D86" s="121"/>
      <c r="E86" s="127"/>
      <c r="F86" s="16"/>
      <c r="G86" s="16"/>
      <c r="H86" s="14"/>
      <c r="I86" s="136"/>
      <c r="J86" s="136"/>
      <c r="K86" s="136"/>
    </row>
    <row r="87" spans="1:11" ht="12.75">
      <c r="A87" s="136"/>
      <c r="B87" s="141" t="s">
        <v>153</v>
      </c>
      <c r="C87" s="123"/>
      <c r="D87" s="124"/>
      <c r="E87" s="17"/>
      <c r="F87" s="16"/>
      <c r="G87" s="16"/>
      <c r="H87" s="14"/>
      <c r="I87" s="136"/>
      <c r="J87" s="136"/>
      <c r="K87" s="136"/>
    </row>
    <row r="88" spans="1:11" ht="12.75">
      <c r="A88" s="136"/>
      <c r="B88" s="12"/>
      <c r="C88" s="125">
        <f>IF(C87="","",IF(C87=50400,"Correct!","Try again!"))</f>
      </c>
      <c r="D88" s="12"/>
      <c r="E88" s="12"/>
      <c r="F88" s="16"/>
      <c r="G88" s="16"/>
      <c r="H88" s="14"/>
      <c r="I88" s="136"/>
      <c r="J88" s="136"/>
      <c r="K88" s="136"/>
    </row>
    <row r="89" spans="1:11" ht="12.75">
      <c r="A89" s="136"/>
      <c r="B89" s="16"/>
      <c r="C89" s="16"/>
      <c r="D89" s="16"/>
      <c r="E89" s="16"/>
      <c r="F89" s="16"/>
      <c r="G89" s="16"/>
      <c r="H89" s="14"/>
      <c r="I89" s="136"/>
      <c r="J89" s="136"/>
      <c r="K89" s="136"/>
    </row>
    <row r="90" spans="1:11" ht="13.5" thickBot="1">
      <c r="A90" s="136"/>
      <c r="B90" s="221" t="s">
        <v>20</v>
      </c>
      <c r="C90" s="221"/>
      <c r="D90" s="221"/>
      <c r="E90" s="221"/>
      <c r="F90" s="16"/>
      <c r="G90" s="16"/>
      <c r="H90" s="14"/>
      <c r="I90" s="136"/>
      <c r="J90" s="136"/>
      <c r="K90" s="136"/>
    </row>
    <row r="91" spans="1:11" ht="12.75">
      <c r="A91" s="136"/>
      <c r="B91" s="151" t="s">
        <v>170</v>
      </c>
      <c r="C91" s="117"/>
      <c r="D91" s="116"/>
      <c r="E91" s="126"/>
      <c r="F91" s="16"/>
      <c r="G91" s="16"/>
      <c r="H91" s="14"/>
      <c r="I91" s="136"/>
      <c r="J91" s="136"/>
      <c r="K91" s="136"/>
    </row>
    <row r="92" spans="1:11" ht="12.75">
      <c r="A92" s="136"/>
      <c r="B92" s="137"/>
      <c r="C92" s="120"/>
      <c r="D92" s="121"/>
      <c r="E92" s="127"/>
      <c r="F92" s="16"/>
      <c r="G92" s="16"/>
      <c r="H92" s="14"/>
      <c r="I92" s="136"/>
      <c r="J92" s="136"/>
      <c r="K92" s="136"/>
    </row>
    <row r="93" spans="1:11" ht="12.75">
      <c r="A93" s="136"/>
      <c r="B93" s="141" t="s">
        <v>153</v>
      </c>
      <c r="C93" s="123"/>
      <c r="D93" s="124"/>
      <c r="E93" s="17"/>
      <c r="F93" s="16"/>
      <c r="G93" s="16"/>
      <c r="H93" s="14"/>
      <c r="I93" s="136"/>
      <c r="J93" s="136"/>
      <c r="K93" s="136"/>
    </row>
    <row r="94" spans="1:11" ht="12.75">
      <c r="A94" s="136"/>
      <c r="B94" s="12"/>
      <c r="C94" s="125">
        <f>IF(C93="","",IF(C93=2400,"Correct!","Try again!"))</f>
      </c>
      <c r="D94" s="12"/>
      <c r="E94" s="12"/>
      <c r="F94" s="16"/>
      <c r="G94" s="16"/>
      <c r="H94" s="14"/>
      <c r="I94" s="136"/>
      <c r="J94" s="136"/>
      <c r="K94" s="136"/>
    </row>
    <row r="95" spans="1:11" ht="12.75">
      <c r="A95" s="136"/>
      <c r="B95" s="16"/>
      <c r="C95" s="16"/>
      <c r="D95" s="16"/>
      <c r="E95" s="16"/>
      <c r="F95" s="16"/>
      <c r="G95" s="16"/>
      <c r="H95" s="14"/>
      <c r="I95" s="136"/>
      <c r="J95" s="136"/>
      <c r="K95" s="136"/>
    </row>
    <row r="96" ht="12.75"/>
    <row r="97" spans="1:9" ht="12.75">
      <c r="A97" s="136"/>
      <c r="B97" s="227" t="s">
        <v>148</v>
      </c>
      <c r="C97" s="227"/>
      <c r="D97" s="227"/>
      <c r="E97" s="227"/>
      <c r="F97" s="227"/>
      <c r="G97" s="227"/>
      <c r="H97" s="227"/>
      <c r="I97" s="14"/>
    </row>
    <row r="98" spans="1:9" ht="12.75">
      <c r="A98" s="136"/>
      <c r="B98" s="227" t="s">
        <v>10</v>
      </c>
      <c r="C98" s="227"/>
      <c r="D98" s="227"/>
      <c r="E98" s="227"/>
      <c r="F98" s="227"/>
      <c r="G98" s="227"/>
      <c r="H98" s="227"/>
      <c r="I98" s="14"/>
    </row>
    <row r="99" spans="1:9" ht="12.75">
      <c r="A99" s="136"/>
      <c r="B99" s="16"/>
      <c r="C99" s="16"/>
      <c r="D99" s="16"/>
      <c r="E99" s="16"/>
      <c r="F99" s="16"/>
      <c r="G99" s="14"/>
      <c r="H99" s="14"/>
      <c r="I99" s="14"/>
    </row>
    <row r="100" spans="1:9" ht="12.75">
      <c r="A100" s="136"/>
      <c r="B100" s="31"/>
      <c r="C100" s="31"/>
      <c r="D100" s="31"/>
      <c r="E100" s="31"/>
      <c r="F100" s="30" t="s">
        <v>157</v>
      </c>
      <c r="G100" s="31"/>
      <c r="H100" s="31"/>
      <c r="I100" s="14"/>
    </row>
    <row r="101" spans="1:9" ht="12.75">
      <c r="A101" s="136"/>
      <c r="B101" s="32" t="s">
        <v>12</v>
      </c>
      <c r="C101" s="33" t="s">
        <v>13</v>
      </c>
      <c r="D101" s="34"/>
      <c r="E101" s="34"/>
      <c r="F101" s="33" t="s">
        <v>14</v>
      </c>
      <c r="G101" s="33" t="s">
        <v>15</v>
      </c>
      <c r="H101" s="33" t="s">
        <v>16</v>
      </c>
      <c r="I101" s="14"/>
    </row>
    <row r="102" spans="1:9" ht="12.75">
      <c r="A102" s="136"/>
      <c r="B102" s="66">
        <v>36160</v>
      </c>
      <c r="C102" s="231" t="s">
        <v>18</v>
      </c>
      <c r="D102" s="231"/>
      <c r="E102" s="231"/>
      <c r="F102" s="21"/>
      <c r="G102" s="71"/>
      <c r="H102" s="21"/>
      <c r="I102" s="14"/>
    </row>
    <row r="103" spans="1:9" ht="12.75">
      <c r="A103" s="136"/>
      <c r="B103" s="12"/>
      <c r="C103" s="228" t="s">
        <v>20</v>
      </c>
      <c r="D103" s="228"/>
      <c r="E103" s="228"/>
      <c r="F103" s="20" t="s">
        <v>21</v>
      </c>
      <c r="G103" s="67"/>
      <c r="H103" s="13"/>
      <c r="I103" s="14"/>
    </row>
    <row r="104" spans="1:9" ht="12.75">
      <c r="A104" s="136"/>
      <c r="B104" s="22"/>
      <c r="C104" s="228" t="s">
        <v>23</v>
      </c>
      <c r="D104" s="228"/>
      <c r="E104" s="228"/>
      <c r="F104" s="20"/>
      <c r="G104" s="13"/>
      <c r="H104" s="67"/>
      <c r="I104" s="23">
        <f>IF(H104="","",IF(H104=2400,"Correct!","Try again!"))</f>
      </c>
    </row>
    <row r="105" spans="1:9" ht="12.75">
      <c r="A105" s="136"/>
      <c r="B105" s="22"/>
      <c r="C105" s="232" t="s">
        <v>138</v>
      </c>
      <c r="D105" s="232"/>
      <c r="E105" s="232"/>
      <c r="F105" s="232"/>
      <c r="G105" s="232"/>
      <c r="H105" s="232"/>
      <c r="I105" s="23"/>
    </row>
    <row r="106" spans="1:9" ht="12.75">
      <c r="A106" s="136"/>
      <c r="B106" s="22"/>
      <c r="C106" s="12"/>
      <c r="D106" s="14"/>
      <c r="E106" s="14"/>
      <c r="F106" s="20"/>
      <c r="G106" s="13"/>
      <c r="H106" s="14"/>
      <c r="I106" s="23"/>
    </row>
    <row r="107" spans="1:9" ht="12.75">
      <c r="A107" s="136"/>
      <c r="B107" s="22"/>
      <c r="C107" s="228" t="s">
        <v>25</v>
      </c>
      <c r="D107" s="228"/>
      <c r="E107" s="228"/>
      <c r="F107" s="20" t="s">
        <v>26</v>
      </c>
      <c r="G107" s="67"/>
      <c r="H107" s="13"/>
      <c r="I107" s="14"/>
    </row>
    <row r="108" spans="1:9" ht="12.75">
      <c r="A108" s="136"/>
      <c r="B108" s="22"/>
      <c r="C108" s="228" t="s">
        <v>27</v>
      </c>
      <c r="D108" s="228"/>
      <c r="E108" s="228"/>
      <c r="F108" s="20"/>
      <c r="G108" s="13"/>
      <c r="H108" s="67"/>
      <c r="I108" s="23">
        <f>IF(H108="","",IF(H108=5200,"Correct!","Try again!"))</f>
      </c>
    </row>
    <row r="109" spans="1:9" ht="12.75">
      <c r="A109" s="136"/>
      <c r="B109" s="22"/>
      <c r="C109" s="232" t="s">
        <v>139</v>
      </c>
      <c r="D109" s="232"/>
      <c r="E109" s="232"/>
      <c r="F109" s="232"/>
      <c r="G109" s="232"/>
      <c r="H109" s="232"/>
      <c r="I109" s="23"/>
    </row>
    <row r="110" spans="1:9" ht="12.75">
      <c r="A110" s="136"/>
      <c r="B110" s="22"/>
      <c r="C110" s="12"/>
      <c r="D110" s="14"/>
      <c r="E110" s="14"/>
      <c r="F110" s="20"/>
      <c r="G110" s="13"/>
      <c r="H110" s="14"/>
      <c r="I110" s="23"/>
    </row>
    <row r="111" spans="1:9" ht="12.75">
      <c r="A111" s="136"/>
      <c r="B111" s="22"/>
      <c r="C111" s="228" t="s">
        <v>76</v>
      </c>
      <c r="D111" s="228"/>
      <c r="E111" s="228"/>
      <c r="F111" s="20" t="s">
        <v>29</v>
      </c>
      <c r="G111" s="67"/>
      <c r="H111" s="13"/>
      <c r="I111" s="14"/>
    </row>
    <row r="112" spans="1:9" ht="12.75">
      <c r="A112" s="136"/>
      <c r="B112" s="22"/>
      <c r="C112" s="228" t="s">
        <v>155</v>
      </c>
      <c r="D112" s="228"/>
      <c r="E112" s="228"/>
      <c r="F112" s="20"/>
      <c r="G112" s="13"/>
      <c r="H112" s="67"/>
      <c r="I112" s="23">
        <f>IF(H112="","",IF(H112=13200,"Correct!","Try again!"))</f>
      </c>
    </row>
    <row r="113" spans="1:9" ht="12.75">
      <c r="A113" s="136"/>
      <c r="B113" s="22"/>
      <c r="C113" s="232" t="s">
        <v>140</v>
      </c>
      <c r="D113" s="232"/>
      <c r="E113" s="232"/>
      <c r="F113" s="232"/>
      <c r="G113" s="232"/>
      <c r="H113" s="232"/>
      <c r="I113" s="23"/>
    </row>
    <row r="114" spans="1:9" ht="12.75">
      <c r="A114" s="136"/>
      <c r="B114" s="22"/>
      <c r="C114" s="12"/>
      <c r="D114" s="14"/>
      <c r="E114" s="14"/>
      <c r="F114" s="20"/>
      <c r="G114" s="13"/>
      <c r="H114" s="14"/>
      <c r="I114" s="23"/>
    </row>
    <row r="115" spans="1:9" ht="12.75">
      <c r="A115" s="136"/>
      <c r="B115" s="22"/>
      <c r="C115" s="228" t="s">
        <v>151</v>
      </c>
      <c r="D115" s="228"/>
      <c r="E115" s="228"/>
      <c r="F115" s="20" t="s">
        <v>32</v>
      </c>
      <c r="G115" s="67"/>
      <c r="H115" s="13"/>
      <c r="I115" s="14"/>
    </row>
    <row r="116" spans="1:9" ht="12.75">
      <c r="A116" s="136"/>
      <c r="B116" s="22"/>
      <c r="C116" s="228" t="s">
        <v>265</v>
      </c>
      <c r="D116" s="228"/>
      <c r="E116" s="228"/>
      <c r="F116" s="20"/>
      <c r="G116" s="13"/>
      <c r="H116" s="67"/>
      <c r="I116" s="23">
        <f>IF(H116="","",IF(H116=7200,"Correct!","Try again!"))</f>
      </c>
    </row>
    <row r="117" spans="1:9" ht="12.75">
      <c r="A117" s="136"/>
      <c r="B117" s="22"/>
      <c r="C117" s="232" t="s">
        <v>141</v>
      </c>
      <c r="D117" s="232"/>
      <c r="E117" s="232"/>
      <c r="F117" s="232"/>
      <c r="G117" s="232"/>
      <c r="H117" s="232"/>
      <c r="I117" s="23"/>
    </row>
    <row r="118" spans="1:9" ht="12.75">
      <c r="A118" s="136"/>
      <c r="B118" s="22"/>
      <c r="C118" s="12"/>
      <c r="D118" s="14"/>
      <c r="E118" s="14"/>
      <c r="F118" s="20"/>
      <c r="G118" s="13"/>
      <c r="H118" s="14"/>
      <c r="I118" s="23"/>
    </row>
    <row r="119" spans="1:9" ht="12.75">
      <c r="A119" s="136"/>
      <c r="B119" s="11"/>
      <c r="C119" s="228" t="s">
        <v>35</v>
      </c>
      <c r="D119" s="228"/>
      <c r="E119" s="228"/>
      <c r="F119" s="20" t="s">
        <v>36</v>
      </c>
      <c r="G119" s="67"/>
      <c r="H119" s="13"/>
      <c r="I119" s="14"/>
    </row>
    <row r="120" spans="1:9" ht="12.75">
      <c r="A120" s="136"/>
      <c r="B120" s="11"/>
      <c r="C120" s="228" t="s">
        <v>38</v>
      </c>
      <c r="D120" s="228"/>
      <c r="E120" s="228"/>
      <c r="F120" s="20"/>
      <c r="G120" s="13"/>
      <c r="H120" s="67"/>
      <c r="I120" s="23">
        <f>IF(H120="","",IF(H120=5000,"Correct!","Try again!"))</f>
      </c>
    </row>
    <row r="121" spans="1:9" ht="12.75">
      <c r="A121" s="136"/>
      <c r="B121" s="22"/>
      <c r="C121" s="232" t="s">
        <v>156</v>
      </c>
      <c r="D121" s="232"/>
      <c r="E121" s="232"/>
      <c r="F121" s="232"/>
      <c r="G121" s="232"/>
      <c r="H121" s="232"/>
      <c r="I121" s="23"/>
    </row>
    <row r="122" spans="1:9" ht="12.75">
      <c r="A122" s="136"/>
      <c r="B122" s="11"/>
      <c r="C122" s="12"/>
      <c r="D122" s="14"/>
      <c r="E122" s="14"/>
      <c r="F122" s="20"/>
      <c r="G122" s="13"/>
      <c r="H122" s="14"/>
      <c r="I122" s="23"/>
    </row>
    <row r="123" spans="1:9" ht="12.75">
      <c r="A123" s="136"/>
      <c r="B123" s="11"/>
      <c r="C123" s="228" t="s">
        <v>24</v>
      </c>
      <c r="D123" s="228"/>
      <c r="E123" s="228"/>
      <c r="F123" s="20" t="s">
        <v>31</v>
      </c>
      <c r="G123" s="67"/>
      <c r="H123" s="13"/>
      <c r="I123" s="14"/>
    </row>
    <row r="124" spans="1:9" ht="12.75">
      <c r="A124" s="136"/>
      <c r="B124" s="22"/>
      <c r="C124" s="228" t="s">
        <v>41</v>
      </c>
      <c r="D124" s="228"/>
      <c r="E124" s="228"/>
      <c r="F124" s="20"/>
      <c r="G124" s="13"/>
      <c r="H124" s="67"/>
      <c r="I124" s="23">
        <f>IF(H124="","",IF(H124=7500,"Correct!","Try again!"))</f>
      </c>
    </row>
    <row r="125" spans="1:9" ht="12.75">
      <c r="A125" s="136"/>
      <c r="B125" s="22"/>
      <c r="C125" s="232" t="s">
        <v>142</v>
      </c>
      <c r="D125" s="232"/>
      <c r="E125" s="232"/>
      <c r="F125" s="232"/>
      <c r="G125" s="232"/>
      <c r="H125" s="232"/>
      <c r="I125" s="23"/>
    </row>
    <row r="126" spans="1:9" ht="12.75">
      <c r="A126" s="136"/>
      <c r="B126" s="22"/>
      <c r="C126" s="12"/>
      <c r="D126" s="14"/>
      <c r="E126" s="14"/>
      <c r="F126" s="20"/>
      <c r="G126" s="13"/>
      <c r="H126" s="14"/>
      <c r="I126" s="23"/>
    </row>
    <row r="127" spans="1:9" ht="12.75">
      <c r="A127" s="136"/>
      <c r="B127" s="22"/>
      <c r="C127" s="228" t="s">
        <v>43</v>
      </c>
      <c r="D127" s="228"/>
      <c r="E127" s="228"/>
      <c r="F127" s="20" t="s">
        <v>44</v>
      </c>
      <c r="G127" s="67"/>
      <c r="H127" s="13"/>
      <c r="I127" s="14"/>
    </row>
    <row r="128" spans="1:9" ht="12.75">
      <c r="A128" s="136"/>
      <c r="B128" s="22"/>
      <c r="C128" s="228" t="s">
        <v>46</v>
      </c>
      <c r="D128" s="228"/>
      <c r="E128" s="228"/>
      <c r="F128" s="20"/>
      <c r="G128" s="13"/>
      <c r="H128" s="67"/>
      <c r="I128" s="23">
        <f>IF(H128="","",IF(H128=400,"Correct!","Try again!"))</f>
      </c>
    </row>
    <row r="129" spans="1:9" ht="12.75">
      <c r="A129" s="136"/>
      <c r="B129" s="22"/>
      <c r="C129" s="232" t="s">
        <v>143</v>
      </c>
      <c r="D129" s="232"/>
      <c r="E129" s="232"/>
      <c r="F129" s="232"/>
      <c r="G129" s="232"/>
      <c r="H129" s="232"/>
      <c r="I129" s="23"/>
    </row>
    <row r="130" spans="1:9" ht="12.75">
      <c r="A130" s="136"/>
      <c r="B130" s="22"/>
      <c r="C130" s="12"/>
      <c r="D130" s="14"/>
      <c r="E130" s="14"/>
      <c r="F130" s="20"/>
      <c r="G130" s="13"/>
      <c r="H130" s="14"/>
      <c r="I130" s="23"/>
    </row>
    <row r="131" spans="1:9" ht="12.75">
      <c r="A131" s="136"/>
      <c r="B131" s="22"/>
      <c r="C131" s="228" t="s">
        <v>49</v>
      </c>
      <c r="D131" s="228"/>
      <c r="E131" s="228"/>
      <c r="F131" s="20" t="s">
        <v>50</v>
      </c>
      <c r="G131" s="67"/>
      <c r="H131" s="13"/>
      <c r="I131" s="14"/>
    </row>
    <row r="132" spans="1:9" ht="12.75">
      <c r="A132" s="136"/>
      <c r="B132" s="22"/>
      <c r="C132" s="228" t="s">
        <v>51</v>
      </c>
      <c r="D132" s="228"/>
      <c r="E132" s="228"/>
      <c r="F132" s="20"/>
      <c r="G132" s="13"/>
      <c r="H132" s="67"/>
      <c r="I132" s="23">
        <f>IF(H132="","",IF(H132=3000,"Correct!","Try again!"))</f>
      </c>
    </row>
    <row r="133" spans="1:9" ht="12.75">
      <c r="A133" s="136"/>
      <c r="B133" s="22"/>
      <c r="C133" s="232" t="s">
        <v>144</v>
      </c>
      <c r="D133" s="232"/>
      <c r="E133" s="232"/>
      <c r="F133" s="232"/>
      <c r="G133" s="232"/>
      <c r="H133" s="232"/>
      <c r="I133" s="23"/>
    </row>
    <row r="134" spans="1:9" ht="12.75">
      <c r="A134" s="136"/>
      <c r="B134" s="136"/>
      <c r="C134" s="136"/>
      <c r="D134" s="136"/>
      <c r="E134" s="136"/>
      <c r="F134" s="136"/>
      <c r="G134" s="136"/>
      <c r="H134" s="136"/>
      <c r="I134" s="136"/>
    </row>
    <row r="135" ht="12.75"/>
    <row r="136" spans="1:9" ht="12.75">
      <c r="A136" s="136"/>
      <c r="B136" s="227" t="s">
        <v>148</v>
      </c>
      <c r="C136" s="227"/>
      <c r="D136" s="227"/>
      <c r="E136" s="227"/>
      <c r="F136" s="227"/>
      <c r="G136" s="227"/>
      <c r="H136" s="227"/>
      <c r="I136" s="14"/>
    </row>
    <row r="137" spans="1:9" ht="12.75">
      <c r="A137" s="136"/>
      <c r="B137" s="226" t="s">
        <v>2</v>
      </c>
      <c r="C137" s="226"/>
      <c r="D137" s="226"/>
      <c r="E137" s="226"/>
      <c r="F137" s="226"/>
      <c r="G137" s="226"/>
      <c r="H137" s="226"/>
      <c r="I137" s="14"/>
    </row>
    <row r="138" spans="1:9" ht="12.75">
      <c r="A138" s="136"/>
      <c r="B138" s="230" t="s">
        <v>158</v>
      </c>
      <c r="C138" s="229"/>
      <c r="D138" s="229"/>
      <c r="E138" s="229"/>
      <c r="F138" s="229"/>
      <c r="G138" s="229"/>
      <c r="H138" s="229"/>
      <c r="I138" s="14"/>
    </row>
    <row r="139" spans="1:9" ht="12.75">
      <c r="A139" s="136"/>
      <c r="B139" s="15"/>
      <c r="C139" s="15"/>
      <c r="D139" s="11"/>
      <c r="E139" s="11"/>
      <c r="F139" s="14"/>
      <c r="G139" s="14"/>
      <c r="H139" s="14"/>
      <c r="I139" s="14"/>
    </row>
    <row r="140" spans="1:9" ht="12.75">
      <c r="A140" s="136"/>
      <c r="B140" s="15"/>
      <c r="C140" s="15"/>
      <c r="D140" s="11"/>
      <c r="E140" s="11"/>
      <c r="F140" s="14"/>
      <c r="G140" s="60" t="s">
        <v>15</v>
      </c>
      <c r="H140" s="60" t="s">
        <v>16</v>
      </c>
      <c r="I140" s="14"/>
    </row>
    <row r="141" spans="1:9" ht="12.75">
      <c r="A141" s="136"/>
      <c r="B141" s="223" t="s">
        <v>4</v>
      </c>
      <c r="C141" s="223"/>
      <c r="D141" s="223"/>
      <c r="E141" s="223"/>
      <c r="F141" s="223"/>
      <c r="G141" s="77"/>
      <c r="H141" s="39"/>
      <c r="I141" s="14"/>
    </row>
    <row r="142" spans="1:9" ht="12.75">
      <c r="A142" s="136"/>
      <c r="B142" s="223" t="s">
        <v>5</v>
      </c>
      <c r="C142" s="223"/>
      <c r="D142" s="223"/>
      <c r="E142" s="223"/>
      <c r="F142" s="223"/>
      <c r="G142" s="72"/>
      <c r="H142" s="40"/>
      <c r="I142" s="14"/>
    </row>
    <row r="143" spans="1:9" ht="12.75">
      <c r="A143" s="136"/>
      <c r="B143" s="223" t="s">
        <v>6</v>
      </c>
      <c r="C143" s="223"/>
      <c r="D143" s="223"/>
      <c r="E143" s="223"/>
      <c r="F143" s="223"/>
      <c r="G143" s="72"/>
      <c r="H143" s="40"/>
      <c r="I143" s="14"/>
    </row>
    <row r="144" spans="1:9" ht="12.75">
      <c r="A144" s="136"/>
      <c r="B144" s="223" t="s">
        <v>7</v>
      </c>
      <c r="C144" s="223"/>
      <c r="D144" s="223"/>
      <c r="E144" s="223"/>
      <c r="F144" s="223"/>
      <c r="G144" s="72"/>
      <c r="H144" s="40"/>
      <c r="I144" s="14"/>
    </row>
    <row r="145" spans="1:9" ht="12.75">
      <c r="A145" s="136"/>
      <c r="B145" s="223" t="s">
        <v>8</v>
      </c>
      <c r="C145" s="223"/>
      <c r="D145" s="223"/>
      <c r="E145" s="223"/>
      <c r="F145" s="223"/>
      <c r="G145" s="72"/>
      <c r="H145" s="40"/>
      <c r="I145" s="14"/>
    </row>
    <row r="146" spans="1:9" ht="12.75">
      <c r="A146" s="136"/>
      <c r="B146" s="223" t="s">
        <v>9</v>
      </c>
      <c r="C146" s="223"/>
      <c r="D146" s="223"/>
      <c r="E146" s="223"/>
      <c r="F146" s="223"/>
      <c r="G146" s="73"/>
      <c r="H146" s="40"/>
      <c r="I146" s="14"/>
    </row>
    <row r="147" spans="1:9" ht="12.75">
      <c r="A147" s="136"/>
      <c r="B147" s="222" t="s">
        <v>83</v>
      </c>
      <c r="C147" s="223"/>
      <c r="D147" s="223"/>
      <c r="E147" s="223"/>
      <c r="F147" s="223"/>
      <c r="G147" s="40"/>
      <c r="H147" s="77"/>
      <c r="I147" s="14"/>
    </row>
    <row r="148" spans="1:9" ht="12.75">
      <c r="A148" s="136"/>
      <c r="B148" s="223" t="s">
        <v>11</v>
      </c>
      <c r="C148" s="223"/>
      <c r="D148" s="223"/>
      <c r="E148" s="223"/>
      <c r="F148" s="223"/>
      <c r="G148" s="73"/>
      <c r="H148" s="40"/>
      <c r="I148" s="14"/>
    </row>
    <row r="149" spans="1:9" ht="12.75">
      <c r="A149" s="136"/>
      <c r="B149" s="222" t="s">
        <v>84</v>
      </c>
      <c r="C149" s="223"/>
      <c r="D149" s="223"/>
      <c r="E149" s="223"/>
      <c r="F149" s="223"/>
      <c r="G149" s="40"/>
      <c r="H149" s="73"/>
      <c r="I149" s="14"/>
    </row>
    <row r="150" spans="1:9" ht="12.75">
      <c r="A150" s="136"/>
      <c r="B150" s="223" t="s">
        <v>17</v>
      </c>
      <c r="C150" s="223"/>
      <c r="D150" s="223"/>
      <c r="E150" s="223"/>
      <c r="F150" s="223"/>
      <c r="G150" s="40"/>
      <c r="H150" s="72"/>
      <c r="I150" s="14"/>
    </row>
    <row r="151" spans="1:9" ht="12.75">
      <c r="A151" s="136"/>
      <c r="B151" s="223" t="s">
        <v>19</v>
      </c>
      <c r="C151" s="223"/>
      <c r="D151" s="223"/>
      <c r="E151" s="223"/>
      <c r="F151" s="223"/>
      <c r="G151" s="40"/>
      <c r="H151" s="72"/>
      <c r="I151" s="14"/>
    </row>
    <row r="152" spans="1:9" ht="12.75">
      <c r="A152" s="136"/>
      <c r="B152" s="223" t="s">
        <v>22</v>
      </c>
      <c r="C152" s="223"/>
      <c r="D152" s="223"/>
      <c r="E152" s="223"/>
      <c r="F152" s="223"/>
      <c r="G152" s="40"/>
      <c r="H152" s="72"/>
      <c r="I152" s="14"/>
    </row>
    <row r="153" spans="1:9" ht="12.75">
      <c r="A153" s="136"/>
      <c r="B153" s="222" t="s">
        <v>259</v>
      </c>
      <c r="C153" s="223"/>
      <c r="D153" s="223"/>
      <c r="E153" s="223"/>
      <c r="F153" s="223"/>
      <c r="G153" s="40"/>
      <c r="H153" s="72"/>
      <c r="I153" s="14"/>
    </row>
    <row r="154" spans="1:9" ht="12.75">
      <c r="A154" s="136"/>
      <c r="B154" s="222" t="s">
        <v>260</v>
      </c>
      <c r="C154" s="223"/>
      <c r="D154" s="223"/>
      <c r="E154" s="223"/>
      <c r="F154" s="223"/>
      <c r="G154" s="40"/>
      <c r="H154" s="73"/>
      <c r="I154" s="14"/>
    </row>
    <row r="155" spans="1:9" ht="12.75">
      <c r="A155" s="136"/>
      <c r="B155" s="222" t="s">
        <v>261</v>
      </c>
      <c r="C155" s="223"/>
      <c r="D155" s="223"/>
      <c r="E155" s="223"/>
      <c r="F155" s="223"/>
      <c r="G155" s="73"/>
      <c r="H155" s="40"/>
      <c r="I155" s="14"/>
    </row>
    <row r="156" spans="1:9" ht="12.75">
      <c r="A156" s="136"/>
      <c r="B156" s="223" t="s">
        <v>28</v>
      </c>
      <c r="C156" s="223"/>
      <c r="D156" s="223"/>
      <c r="E156" s="223"/>
      <c r="F156" s="223"/>
      <c r="G156" s="40"/>
      <c r="H156" s="74"/>
      <c r="I156" s="14"/>
    </row>
    <row r="157" spans="1:9" ht="12.75">
      <c r="A157" s="136"/>
      <c r="B157" s="223" t="s">
        <v>30</v>
      </c>
      <c r="C157" s="223"/>
      <c r="D157" s="223"/>
      <c r="E157" s="223"/>
      <c r="F157" s="223"/>
      <c r="G157" s="40"/>
      <c r="H157" s="73"/>
      <c r="I157" s="14"/>
    </row>
    <row r="158" spans="1:9" ht="12.75">
      <c r="A158" s="136"/>
      <c r="B158" s="222" t="s">
        <v>86</v>
      </c>
      <c r="C158" s="223"/>
      <c r="D158" s="223"/>
      <c r="E158" s="223"/>
      <c r="F158" s="223"/>
      <c r="G158" s="73"/>
      <c r="H158" s="40"/>
      <c r="I158" s="14"/>
    </row>
    <row r="159" spans="1:9" ht="12.75">
      <c r="A159" s="136"/>
      <c r="B159" s="222" t="s">
        <v>85</v>
      </c>
      <c r="C159" s="223"/>
      <c r="D159" s="223"/>
      <c r="E159" s="223"/>
      <c r="F159" s="223"/>
      <c r="G159" s="75"/>
      <c r="H159" s="40"/>
      <c r="I159" s="14"/>
    </row>
    <row r="160" spans="1:9" ht="12.75">
      <c r="A160" s="136"/>
      <c r="B160" s="223" t="s">
        <v>33</v>
      </c>
      <c r="C160" s="223"/>
      <c r="D160" s="223"/>
      <c r="E160" s="223"/>
      <c r="F160" s="223"/>
      <c r="G160" s="72"/>
      <c r="H160" s="40"/>
      <c r="I160" s="14"/>
    </row>
    <row r="161" spans="1:9" ht="12.75">
      <c r="A161" s="136"/>
      <c r="B161" s="223" t="s">
        <v>37</v>
      </c>
      <c r="C161" s="223"/>
      <c r="D161" s="223"/>
      <c r="E161" s="223"/>
      <c r="F161" s="223"/>
      <c r="G161" s="72"/>
      <c r="H161" s="40"/>
      <c r="I161" s="14"/>
    </row>
    <row r="162" spans="1:9" ht="12.75">
      <c r="A162" s="136"/>
      <c r="B162" s="223" t="s">
        <v>39</v>
      </c>
      <c r="C162" s="223"/>
      <c r="D162" s="223"/>
      <c r="E162" s="223"/>
      <c r="F162" s="223"/>
      <c r="G162" s="72"/>
      <c r="H162" s="40"/>
      <c r="I162" s="14"/>
    </row>
    <row r="163" spans="1:9" ht="12.75">
      <c r="A163" s="136"/>
      <c r="B163" s="223" t="s">
        <v>40</v>
      </c>
      <c r="C163" s="223"/>
      <c r="D163" s="223"/>
      <c r="E163" s="223"/>
      <c r="F163" s="223"/>
      <c r="G163" s="72"/>
      <c r="H163" s="40"/>
      <c r="I163" s="14"/>
    </row>
    <row r="164" spans="1:9" ht="12.75">
      <c r="A164" s="136"/>
      <c r="B164" s="223" t="s">
        <v>42</v>
      </c>
      <c r="C164" s="223"/>
      <c r="D164" s="223"/>
      <c r="E164" s="223"/>
      <c r="F164" s="223"/>
      <c r="G164" s="72"/>
      <c r="H164" s="40"/>
      <c r="I164" s="14"/>
    </row>
    <row r="165" spans="1:9" ht="12.75">
      <c r="A165" s="136"/>
      <c r="B165" s="223" t="s">
        <v>45</v>
      </c>
      <c r="C165" s="223"/>
      <c r="D165" s="223"/>
      <c r="E165" s="223"/>
      <c r="F165" s="223"/>
      <c r="G165" s="76"/>
      <c r="H165" s="43"/>
      <c r="I165" s="14"/>
    </row>
    <row r="166" spans="1:9" ht="13.5" thickBot="1">
      <c r="A166" s="136"/>
      <c r="B166" s="223" t="s">
        <v>47</v>
      </c>
      <c r="C166" s="223"/>
      <c r="D166" s="223"/>
      <c r="E166" s="223"/>
      <c r="F166" s="223"/>
      <c r="G166" s="78"/>
      <c r="H166" s="79"/>
      <c r="I166" s="14"/>
    </row>
    <row r="167" spans="1:9" ht="13.5" thickTop="1">
      <c r="A167" s="136"/>
      <c r="B167" s="11"/>
      <c r="C167" s="11"/>
      <c r="D167" s="11"/>
      <c r="E167" s="11"/>
      <c r="F167" s="14"/>
      <c r="G167" s="28">
        <f>IF(G166="","",IF(G166=345700,"Correct!","Try again!"))</f>
      </c>
      <c r="H167" s="28">
        <f>IF(H166="","",IF(H166=345700,"Correct!","Try again!"))</f>
      </c>
      <c r="I167" s="14"/>
    </row>
    <row r="168" spans="2:8" ht="12.75">
      <c r="B168" s="7"/>
      <c r="C168" s="7"/>
      <c r="D168" s="7"/>
      <c r="E168" s="7"/>
      <c r="H168" s="27"/>
    </row>
    <row r="169" spans="1:9" ht="12.75">
      <c r="A169" s="136"/>
      <c r="B169" s="227" t="s">
        <v>148</v>
      </c>
      <c r="C169" s="227"/>
      <c r="D169" s="227"/>
      <c r="E169" s="227"/>
      <c r="F169" s="227"/>
      <c r="G169" s="227"/>
      <c r="H169" s="227"/>
      <c r="I169" s="14"/>
    </row>
    <row r="170" spans="1:9" ht="12.75">
      <c r="A170" s="136"/>
      <c r="B170" s="229" t="s">
        <v>56</v>
      </c>
      <c r="C170" s="229"/>
      <c r="D170" s="229"/>
      <c r="E170" s="229"/>
      <c r="F170" s="229"/>
      <c r="G170" s="229"/>
      <c r="H170" s="229"/>
      <c r="I170" s="14"/>
    </row>
    <row r="171" spans="1:9" ht="12.75">
      <c r="A171" s="136"/>
      <c r="B171" s="229" t="s">
        <v>163</v>
      </c>
      <c r="C171" s="229"/>
      <c r="D171" s="229"/>
      <c r="E171" s="229"/>
      <c r="F171" s="229"/>
      <c r="G171" s="229"/>
      <c r="H171" s="229"/>
      <c r="I171" s="14"/>
    </row>
    <row r="172" spans="1:9" ht="12.75">
      <c r="A172" s="136"/>
      <c r="B172" s="11"/>
      <c r="C172" s="11"/>
      <c r="D172" s="11"/>
      <c r="E172" s="11"/>
      <c r="F172" s="14"/>
      <c r="G172" s="14"/>
      <c r="H172" s="14"/>
      <c r="I172" s="14"/>
    </row>
    <row r="173" spans="1:9" ht="12.75">
      <c r="A173" s="136"/>
      <c r="B173" s="228" t="s">
        <v>159</v>
      </c>
      <c r="C173" s="228"/>
      <c r="D173" s="228"/>
      <c r="E173" s="228"/>
      <c r="F173" s="228"/>
      <c r="G173" s="14"/>
      <c r="H173" s="14"/>
      <c r="I173" s="14"/>
    </row>
    <row r="174" spans="1:9" ht="12.75">
      <c r="A174" s="136"/>
      <c r="B174" s="228" t="s">
        <v>59</v>
      </c>
      <c r="C174" s="228"/>
      <c r="D174" s="228"/>
      <c r="E174" s="228"/>
      <c r="F174" s="228"/>
      <c r="G174" s="85"/>
      <c r="H174" s="80"/>
      <c r="I174" s="14"/>
    </row>
    <row r="175" spans="1:9" ht="12.75">
      <c r="A175" s="136"/>
      <c r="B175" s="228" t="s">
        <v>60</v>
      </c>
      <c r="C175" s="228"/>
      <c r="D175" s="228"/>
      <c r="E175" s="228"/>
      <c r="F175" s="228"/>
      <c r="G175" s="81"/>
      <c r="H175" s="82"/>
      <c r="I175" s="14"/>
    </row>
    <row r="176" spans="1:9" ht="12.75">
      <c r="A176" s="136"/>
      <c r="B176" s="228" t="s">
        <v>61</v>
      </c>
      <c r="C176" s="228"/>
      <c r="D176" s="228"/>
      <c r="E176" s="228"/>
      <c r="F176" s="228"/>
      <c r="G176" s="80"/>
      <c r="H176" s="86"/>
      <c r="I176" s="14"/>
    </row>
    <row r="177" spans="1:9" ht="12.75">
      <c r="A177" s="136"/>
      <c r="B177" s="228" t="s">
        <v>160</v>
      </c>
      <c r="C177" s="228"/>
      <c r="D177" s="228"/>
      <c r="E177" s="228"/>
      <c r="F177" s="228"/>
      <c r="G177" s="80"/>
      <c r="H177" s="80"/>
      <c r="I177" s="14"/>
    </row>
    <row r="178" spans="1:9" ht="12.75">
      <c r="A178" s="136"/>
      <c r="B178" s="228" t="s">
        <v>161</v>
      </c>
      <c r="C178" s="228"/>
      <c r="D178" s="228"/>
      <c r="E178" s="228"/>
      <c r="F178" s="228"/>
      <c r="G178" s="73"/>
      <c r="H178" s="80"/>
      <c r="I178" s="14"/>
    </row>
    <row r="179" spans="1:9" ht="12.75">
      <c r="A179" s="136"/>
      <c r="B179" s="228" t="s">
        <v>162</v>
      </c>
      <c r="C179" s="228"/>
      <c r="D179" s="228"/>
      <c r="E179" s="228"/>
      <c r="F179" s="228"/>
      <c r="G179" s="72"/>
      <c r="H179" s="80"/>
      <c r="I179" s="14"/>
    </row>
    <row r="180" spans="1:9" ht="12.75">
      <c r="A180" s="136"/>
      <c r="B180" s="228" t="s">
        <v>64</v>
      </c>
      <c r="C180" s="228"/>
      <c r="D180" s="228"/>
      <c r="E180" s="228"/>
      <c r="F180" s="228"/>
      <c r="G180" s="72"/>
      <c r="H180" s="80"/>
      <c r="I180" s="14"/>
    </row>
    <row r="181" spans="1:9" ht="12.75">
      <c r="A181" s="136"/>
      <c r="B181" s="228" t="s">
        <v>65</v>
      </c>
      <c r="C181" s="228"/>
      <c r="D181" s="228"/>
      <c r="E181" s="228"/>
      <c r="F181" s="228"/>
      <c r="G181" s="72"/>
      <c r="H181" s="80"/>
      <c r="I181" s="14"/>
    </row>
    <row r="182" spans="1:9" ht="12.75">
      <c r="A182" s="136"/>
      <c r="B182" s="228" t="s">
        <v>66</v>
      </c>
      <c r="C182" s="228"/>
      <c r="D182" s="228"/>
      <c r="E182" s="228"/>
      <c r="F182" s="228"/>
      <c r="G182" s="72"/>
      <c r="H182" s="80"/>
      <c r="I182" s="14"/>
    </row>
    <row r="183" spans="1:9" ht="12.75">
      <c r="A183" s="136"/>
      <c r="B183" s="228" t="s">
        <v>67</v>
      </c>
      <c r="C183" s="228"/>
      <c r="D183" s="228"/>
      <c r="E183" s="228"/>
      <c r="F183" s="228"/>
      <c r="G183" s="72"/>
      <c r="H183" s="80"/>
      <c r="I183" s="14"/>
    </row>
    <row r="184" spans="1:9" ht="12.75">
      <c r="A184" s="136"/>
      <c r="B184" s="228" t="s">
        <v>68</v>
      </c>
      <c r="C184" s="228"/>
      <c r="D184" s="228"/>
      <c r="E184" s="228"/>
      <c r="F184" s="228"/>
      <c r="G184" s="72"/>
      <c r="H184" s="80"/>
      <c r="I184" s="14"/>
    </row>
    <row r="185" spans="1:9" ht="12.75">
      <c r="A185" s="136"/>
      <c r="B185" s="228" t="s">
        <v>70</v>
      </c>
      <c r="C185" s="228"/>
      <c r="D185" s="228"/>
      <c r="E185" s="228"/>
      <c r="F185" s="228"/>
      <c r="G185" s="83"/>
      <c r="H185" s="80"/>
      <c r="I185" s="14"/>
    </row>
    <row r="186" spans="1:9" ht="12.75">
      <c r="A186" s="136"/>
      <c r="B186" s="228" t="s">
        <v>71</v>
      </c>
      <c r="C186" s="228"/>
      <c r="D186" s="228"/>
      <c r="E186" s="228"/>
      <c r="F186" s="228"/>
      <c r="G186" s="80"/>
      <c r="H186" s="84"/>
      <c r="I186" s="14"/>
    </row>
    <row r="187" spans="1:9" ht="13.5" thickBot="1">
      <c r="A187" s="136"/>
      <c r="B187" s="228" t="s">
        <v>72</v>
      </c>
      <c r="C187" s="228"/>
      <c r="D187" s="228"/>
      <c r="E187" s="228"/>
      <c r="F187" s="228"/>
      <c r="G187" s="80"/>
      <c r="H187" s="87"/>
      <c r="I187" s="14"/>
    </row>
    <row r="188" spans="1:9" ht="13.5" thickTop="1">
      <c r="A188" s="136"/>
      <c r="B188" s="11"/>
      <c r="C188" s="11"/>
      <c r="D188" s="11"/>
      <c r="E188" s="11"/>
      <c r="F188" s="14"/>
      <c r="G188" s="14"/>
      <c r="H188" s="28">
        <f>IF(H187="","",IF(H187=49600,"Correct!","Try again!"))</f>
      </c>
      <c r="I188" s="14"/>
    </row>
    <row r="189" spans="2:5" ht="12.75">
      <c r="B189" s="7"/>
      <c r="C189" s="7"/>
      <c r="D189" s="7"/>
      <c r="E189" s="7"/>
    </row>
    <row r="190" spans="1:9" ht="12.75">
      <c r="A190" s="136"/>
      <c r="B190" s="227" t="s">
        <v>148</v>
      </c>
      <c r="C190" s="227"/>
      <c r="D190" s="227"/>
      <c r="E190" s="227"/>
      <c r="F190" s="227"/>
      <c r="G190" s="227"/>
      <c r="H190" s="227"/>
      <c r="I190" s="14"/>
    </row>
    <row r="191" spans="1:9" ht="12.75">
      <c r="A191" s="136"/>
      <c r="B191" s="229" t="s">
        <v>266</v>
      </c>
      <c r="C191" s="229"/>
      <c r="D191" s="229"/>
      <c r="E191" s="229"/>
      <c r="F191" s="229"/>
      <c r="G191" s="229"/>
      <c r="H191" s="229"/>
      <c r="I191" s="14"/>
    </row>
    <row r="192" spans="1:9" ht="12.75">
      <c r="A192" s="136"/>
      <c r="B192" s="229" t="s">
        <v>163</v>
      </c>
      <c r="C192" s="229"/>
      <c r="D192" s="229"/>
      <c r="E192" s="229"/>
      <c r="F192" s="229"/>
      <c r="G192" s="229"/>
      <c r="H192" s="229"/>
      <c r="I192" s="14"/>
    </row>
    <row r="193" spans="1:9" ht="12.75">
      <c r="A193" s="136"/>
      <c r="B193" s="11"/>
      <c r="C193" s="11"/>
      <c r="D193" s="11"/>
      <c r="E193" s="11"/>
      <c r="F193" s="14"/>
      <c r="G193" s="14"/>
      <c r="H193" s="14"/>
      <c r="I193" s="14"/>
    </row>
    <row r="194" spans="1:9" ht="12.75">
      <c r="A194" s="136"/>
      <c r="B194" s="228" t="s">
        <v>267</v>
      </c>
      <c r="C194" s="228"/>
      <c r="D194" s="228"/>
      <c r="E194" s="228"/>
      <c r="F194" s="228"/>
      <c r="G194" s="228"/>
      <c r="H194" s="88"/>
      <c r="I194" s="14"/>
    </row>
    <row r="195" spans="1:9" ht="12.75">
      <c r="A195" s="136"/>
      <c r="B195" s="228" t="s">
        <v>147</v>
      </c>
      <c r="C195" s="228"/>
      <c r="D195" s="228"/>
      <c r="E195" s="228"/>
      <c r="F195" s="228"/>
      <c r="G195" s="228"/>
      <c r="H195" s="76"/>
      <c r="I195" s="14"/>
    </row>
    <row r="196" spans="1:9" ht="12.75">
      <c r="A196" s="136"/>
      <c r="B196" s="228"/>
      <c r="C196" s="228"/>
      <c r="D196" s="228"/>
      <c r="E196" s="228"/>
      <c r="F196" s="228"/>
      <c r="G196" s="228"/>
      <c r="H196" s="88"/>
      <c r="I196" s="14"/>
    </row>
    <row r="197" spans="1:9" ht="12.75">
      <c r="A197" s="136"/>
      <c r="B197" s="228" t="s">
        <v>268</v>
      </c>
      <c r="C197" s="228"/>
      <c r="D197" s="228"/>
      <c r="E197" s="228"/>
      <c r="F197" s="228"/>
      <c r="G197" s="228"/>
      <c r="H197" s="76"/>
      <c r="I197" s="14"/>
    </row>
    <row r="198" spans="1:9" ht="13.5" thickBot="1">
      <c r="A198" s="136"/>
      <c r="B198" s="228" t="s">
        <v>269</v>
      </c>
      <c r="C198" s="228"/>
      <c r="D198" s="228"/>
      <c r="E198" s="228"/>
      <c r="F198" s="228"/>
      <c r="G198" s="228"/>
      <c r="H198" s="87"/>
      <c r="I198" s="14"/>
    </row>
    <row r="199" spans="1:9" ht="13.5" thickTop="1">
      <c r="A199" s="136"/>
      <c r="B199" s="12"/>
      <c r="C199" s="12"/>
      <c r="D199" s="12"/>
      <c r="E199" s="11"/>
      <c r="F199" s="14"/>
      <c r="G199" s="14"/>
      <c r="H199" s="28">
        <f>IF(H198="","",IF(H198=79600,"Correct!","Try again!"))</f>
      </c>
      <c r="I199" s="14"/>
    </row>
    <row r="200" spans="2:5" ht="12.75">
      <c r="B200" s="9"/>
      <c r="C200" s="8"/>
      <c r="D200" s="7"/>
      <c r="E200" s="7"/>
    </row>
    <row r="201" spans="1:9" ht="12.75">
      <c r="A201" s="136"/>
      <c r="B201" s="227" t="s">
        <v>148</v>
      </c>
      <c r="C201" s="227"/>
      <c r="D201" s="227"/>
      <c r="E201" s="227"/>
      <c r="F201" s="227"/>
      <c r="G201" s="227"/>
      <c r="H201" s="227"/>
      <c r="I201" s="14"/>
    </row>
    <row r="202" spans="1:9" ht="12.75">
      <c r="A202" s="136"/>
      <c r="B202" s="229" t="s">
        <v>75</v>
      </c>
      <c r="C202" s="229"/>
      <c r="D202" s="229"/>
      <c r="E202" s="229"/>
      <c r="F202" s="229"/>
      <c r="G202" s="229"/>
      <c r="H202" s="229"/>
      <c r="I202" s="14"/>
    </row>
    <row r="203" spans="1:9" ht="12.75">
      <c r="A203" s="136"/>
      <c r="B203" s="229" t="s">
        <v>163</v>
      </c>
      <c r="C203" s="229"/>
      <c r="D203" s="229"/>
      <c r="E203" s="229"/>
      <c r="F203" s="229"/>
      <c r="G203" s="229"/>
      <c r="H203" s="229"/>
      <c r="I203" s="14"/>
    </row>
    <row r="204" spans="1:9" ht="12.75">
      <c r="A204" s="136"/>
      <c r="B204" s="11"/>
      <c r="C204" s="11"/>
      <c r="D204" s="11"/>
      <c r="E204" s="11"/>
      <c r="F204" s="14"/>
      <c r="G204" s="14"/>
      <c r="H204" s="14"/>
      <c r="I204" s="14"/>
    </row>
    <row r="205" spans="1:9" ht="12.75">
      <c r="A205" s="136"/>
      <c r="B205" s="225" t="s">
        <v>77</v>
      </c>
      <c r="C205" s="225"/>
      <c r="D205" s="225"/>
      <c r="E205" s="225"/>
      <c r="F205" s="225"/>
      <c r="G205" s="225"/>
      <c r="H205" s="225"/>
      <c r="I205" s="14"/>
    </row>
    <row r="206" spans="1:9" ht="12.75">
      <c r="A206" s="136"/>
      <c r="B206" s="223" t="s">
        <v>4</v>
      </c>
      <c r="C206" s="223"/>
      <c r="D206" s="223"/>
      <c r="E206" s="223"/>
      <c r="F206" s="223"/>
      <c r="G206" s="80"/>
      <c r="H206" s="77"/>
      <c r="I206" s="14"/>
    </row>
    <row r="207" spans="1:9" ht="12.75">
      <c r="A207" s="136"/>
      <c r="B207" s="223" t="s">
        <v>5</v>
      </c>
      <c r="C207" s="223"/>
      <c r="D207" s="223"/>
      <c r="E207" s="223"/>
      <c r="F207" s="223"/>
      <c r="G207" s="80"/>
      <c r="H207" s="72"/>
      <c r="I207" s="14"/>
    </row>
    <row r="208" spans="1:9" ht="12.75">
      <c r="A208" s="136"/>
      <c r="B208" s="223" t="s">
        <v>6</v>
      </c>
      <c r="C208" s="223"/>
      <c r="D208" s="223"/>
      <c r="E208" s="223"/>
      <c r="F208" s="223"/>
      <c r="G208" s="80"/>
      <c r="H208" s="72"/>
      <c r="I208" s="14"/>
    </row>
    <row r="209" spans="1:9" ht="12.75">
      <c r="A209" s="136"/>
      <c r="B209" s="223" t="s">
        <v>7</v>
      </c>
      <c r="C209" s="223"/>
      <c r="D209" s="223"/>
      <c r="E209" s="223"/>
      <c r="F209" s="223"/>
      <c r="G209" s="80"/>
      <c r="H209" s="73"/>
      <c r="I209" s="14"/>
    </row>
    <row r="210" spans="1:9" ht="12.75">
      <c r="A210" s="136"/>
      <c r="B210" s="223" t="s">
        <v>9</v>
      </c>
      <c r="C210" s="223"/>
      <c r="D210" s="223"/>
      <c r="E210" s="223"/>
      <c r="F210" s="223"/>
      <c r="G210" s="85"/>
      <c r="H210" s="40"/>
      <c r="I210" s="14"/>
    </row>
    <row r="211" spans="1:9" ht="12.75">
      <c r="A211" s="136"/>
      <c r="B211" s="222" t="s">
        <v>83</v>
      </c>
      <c r="C211" s="223"/>
      <c r="D211" s="223"/>
      <c r="E211" s="223"/>
      <c r="F211" s="223"/>
      <c r="G211" s="81"/>
      <c r="H211" s="89"/>
      <c r="I211" s="14"/>
    </row>
    <row r="212" spans="1:9" ht="12.75">
      <c r="A212" s="136"/>
      <c r="B212" s="223" t="s">
        <v>11</v>
      </c>
      <c r="C212" s="223"/>
      <c r="D212" s="223"/>
      <c r="E212" s="223"/>
      <c r="F212" s="223"/>
      <c r="G212" s="74"/>
      <c r="H212" s="40"/>
      <c r="I212" s="14"/>
    </row>
    <row r="213" spans="1:9" ht="12.75">
      <c r="A213" s="136"/>
      <c r="B213" s="222" t="s">
        <v>84</v>
      </c>
      <c r="C213" s="223"/>
      <c r="D213" s="223"/>
      <c r="E213" s="223"/>
      <c r="F213" s="223"/>
      <c r="G213" s="81"/>
      <c r="H213" s="90"/>
      <c r="I213" s="14"/>
    </row>
    <row r="214" spans="1:9" ht="13.5" thickBot="1">
      <c r="A214" s="136"/>
      <c r="B214" s="223" t="s">
        <v>78</v>
      </c>
      <c r="C214" s="223"/>
      <c r="D214" s="223"/>
      <c r="E214" s="223"/>
      <c r="F214" s="223"/>
      <c r="G214" s="80"/>
      <c r="H214" s="92"/>
      <c r="I214" s="14"/>
    </row>
    <row r="215" spans="1:9" ht="13.5" thickTop="1">
      <c r="A215" s="136"/>
      <c r="B215" s="223"/>
      <c r="C215" s="223"/>
      <c r="D215" s="223"/>
      <c r="E215" s="223"/>
      <c r="F215" s="223"/>
      <c r="G215" s="80"/>
      <c r="H215" s="68">
        <f>IF(H214="","",IF(H214=123500,"Correct!","Try again!"))</f>
      </c>
      <c r="I215" s="14"/>
    </row>
    <row r="216" spans="1:9" ht="12.75">
      <c r="A216" s="136"/>
      <c r="B216" s="226" t="s">
        <v>79</v>
      </c>
      <c r="C216" s="226"/>
      <c r="D216" s="226"/>
      <c r="E216" s="226"/>
      <c r="F216" s="226"/>
      <c r="G216" s="226"/>
      <c r="H216" s="226"/>
      <c r="I216" s="14"/>
    </row>
    <row r="217" spans="1:9" ht="12.75">
      <c r="A217" s="136"/>
      <c r="B217" s="223" t="s">
        <v>17</v>
      </c>
      <c r="C217" s="223"/>
      <c r="D217" s="223"/>
      <c r="E217" s="223"/>
      <c r="F217" s="223"/>
      <c r="G217" s="82"/>
      <c r="H217" s="93"/>
      <c r="I217" s="14"/>
    </row>
    <row r="218" spans="1:9" ht="12.75">
      <c r="A218" s="136"/>
      <c r="B218" s="223" t="s">
        <v>19</v>
      </c>
      <c r="C218" s="223"/>
      <c r="D218" s="223"/>
      <c r="E218" s="223"/>
      <c r="F218" s="223"/>
      <c r="G218" s="82"/>
      <c r="H218" s="75"/>
      <c r="I218" s="14"/>
    </row>
    <row r="219" spans="1:9" ht="12.75">
      <c r="A219" s="136"/>
      <c r="B219" s="223" t="s">
        <v>22</v>
      </c>
      <c r="C219" s="223"/>
      <c r="D219" s="223"/>
      <c r="E219" s="223"/>
      <c r="F219" s="223"/>
      <c r="G219" s="82"/>
      <c r="H219" s="76"/>
      <c r="I219" s="14"/>
    </row>
    <row r="220" spans="1:9" ht="12.75">
      <c r="A220" s="136"/>
      <c r="B220" s="223" t="s">
        <v>80</v>
      </c>
      <c r="C220" s="223"/>
      <c r="D220" s="223"/>
      <c r="E220" s="223"/>
      <c r="F220" s="223"/>
      <c r="G220" s="80"/>
      <c r="H220" s="91"/>
      <c r="I220" s="14"/>
    </row>
    <row r="221" spans="1:9" ht="12.75">
      <c r="A221" s="136"/>
      <c r="B221" s="226" t="s">
        <v>146</v>
      </c>
      <c r="C221" s="226"/>
      <c r="D221" s="226"/>
      <c r="E221" s="226"/>
      <c r="F221" s="226"/>
      <c r="G221" s="226"/>
      <c r="H221" s="226"/>
      <c r="I221" s="14"/>
    </row>
    <row r="222" spans="1:9" ht="12.75">
      <c r="A222" s="136"/>
      <c r="B222" s="222" t="s">
        <v>259</v>
      </c>
      <c r="C222" s="223"/>
      <c r="D222" s="223"/>
      <c r="E222" s="223"/>
      <c r="F222" s="223"/>
      <c r="G222" s="82"/>
      <c r="H222" s="215"/>
      <c r="I222" s="14"/>
    </row>
    <row r="223" spans="1:9" ht="12.75">
      <c r="A223" s="136"/>
      <c r="B223" s="222" t="s">
        <v>260</v>
      </c>
      <c r="C223" s="222"/>
      <c r="D223" s="222"/>
      <c r="E223" s="222"/>
      <c r="F223" s="222"/>
      <c r="G223" s="82"/>
      <c r="H223" s="216"/>
      <c r="I223" s="14"/>
    </row>
    <row r="224" spans="1:9" ht="13.5" thickBot="1">
      <c r="A224" s="136"/>
      <c r="B224" s="223" t="s">
        <v>118</v>
      </c>
      <c r="C224" s="223"/>
      <c r="D224" s="223"/>
      <c r="E224" s="223"/>
      <c r="F224" s="223"/>
      <c r="G224" s="82"/>
      <c r="H224" s="92"/>
      <c r="I224" s="14"/>
    </row>
    <row r="225" spans="1:9" ht="13.5" thickTop="1">
      <c r="A225" s="136"/>
      <c r="B225" s="14"/>
      <c r="C225" s="14"/>
      <c r="D225" s="29"/>
      <c r="E225" s="14"/>
      <c r="F225" s="14"/>
      <c r="G225" s="14"/>
      <c r="H225" s="68">
        <f>IF(H224="","",IF(H224=123500,"Correct!","Try again!"))</f>
      </c>
      <c r="I225" s="14"/>
    </row>
    <row r="227" spans="2:4" ht="12.75">
      <c r="B227"/>
      <c r="D227" s="10"/>
    </row>
  </sheetData>
  <sheetProtection password="C690" sheet="1" objects="1" scenarios="1" selectLockedCells="1"/>
  <mergeCells count="135">
    <mergeCell ref="C2:D2"/>
    <mergeCell ref="C103:E103"/>
    <mergeCell ref="C128:E128"/>
    <mergeCell ref="C131:E131"/>
    <mergeCell ref="C1:D1"/>
    <mergeCell ref="C105:H105"/>
    <mergeCell ref="B98:H98"/>
    <mergeCell ref="B97:H97"/>
    <mergeCell ref="B10:E10"/>
    <mergeCell ref="C113:H113"/>
    <mergeCell ref="C112:E112"/>
    <mergeCell ref="C3:D3"/>
    <mergeCell ref="B156:F156"/>
    <mergeCell ref="B157:F157"/>
    <mergeCell ref="C125:H125"/>
    <mergeCell ref="C129:H129"/>
    <mergeCell ref="C133:H133"/>
    <mergeCell ref="C109:H109"/>
    <mergeCell ref="C117:H117"/>
    <mergeCell ref="C121:H121"/>
    <mergeCell ref="C115:E115"/>
    <mergeCell ref="C116:E116"/>
    <mergeCell ref="B145:F145"/>
    <mergeCell ref="B146:F146"/>
    <mergeCell ref="B147:F147"/>
    <mergeCell ref="B148:F148"/>
    <mergeCell ref="B153:F153"/>
    <mergeCell ref="B155:F155"/>
    <mergeCell ref="C102:E102"/>
    <mergeCell ref="B203:H203"/>
    <mergeCell ref="B202:H202"/>
    <mergeCell ref="B201:H201"/>
    <mergeCell ref="B192:H192"/>
    <mergeCell ref="B191:H191"/>
    <mergeCell ref="B190:H190"/>
    <mergeCell ref="B198:G198"/>
    <mergeCell ref="B194:G194"/>
    <mergeCell ref="C104:E104"/>
    <mergeCell ref="C107:E107"/>
    <mergeCell ref="C108:E108"/>
    <mergeCell ref="C111:E111"/>
    <mergeCell ref="C119:E119"/>
    <mergeCell ref="C120:E120"/>
    <mergeCell ref="B138:H138"/>
    <mergeCell ref="B137:H137"/>
    <mergeCell ref="C123:E123"/>
    <mergeCell ref="C124:E124"/>
    <mergeCell ref="C127:E127"/>
    <mergeCell ref="C132:E132"/>
    <mergeCell ref="B136:H136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73:F173"/>
    <mergeCell ref="B171:H171"/>
    <mergeCell ref="B170:H170"/>
    <mergeCell ref="B169:H169"/>
    <mergeCell ref="B174:F174"/>
    <mergeCell ref="B175:F175"/>
    <mergeCell ref="B176:F176"/>
    <mergeCell ref="B177:F177"/>
    <mergeCell ref="B178:F178"/>
    <mergeCell ref="B179:F179"/>
    <mergeCell ref="B197:G197"/>
    <mergeCell ref="B206:F206"/>
    <mergeCell ref="B207:F207"/>
    <mergeCell ref="B183:F183"/>
    <mergeCell ref="B184:F184"/>
    <mergeCell ref="B185:F185"/>
    <mergeCell ref="B195:G195"/>
    <mergeCell ref="B196:G196"/>
    <mergeCell ref="B180:F180"/>
    <mergeCell ref="B181:F181"/>
    <mergeCell ref="B182:F182"/>
    <mergeCell ref="B222:F222"/>
    <mergeCell ref="B211:F211"/>
    <mergeCell ref="B212:F212"/>
    <mergeCell ref="B213:F213"/>
    <mergeCell ref="B214:F214"/>
    <mergeCell ref="B186:F186"/>
    <mergeCell ref="B187:F187"/>
    <mergeCell ref="B224:F224"/>
    <mergeCell ref="B16:E16"/>
    <mergeCell ref="B22:E22"/>
    <mergeCell ref="B28:E28"/>
    <mergeCell ref="B40:E40"/>
    <mergeCell ref="B72:E72"/>
    <mergeCell ref="B84:E84"/>
    <mergeCell ref="B90:E90"/>
    <mergeCell ref="B209:F209"/>
    <mergeCell ref="B210:F210"/>
    <mergeCell ref="B6:J6"/>
    <mergeCell ref="B217:F217"/>
    <mergeCell ref="G72:J72"/>
    <mergeCell ref="G78:J78"/>
    <mergeCell ref="G10:J10"/>
    <mergeCell ref="B34:E34"/>
    <mergeCell ref="B46:E46"/>
    <mergeCell ref="G34:J34"/>
    <mergeCell ref="B215:F215"/>
    <mergeCell ref="G46:J46"/>
    <mergeCell ref="G16:J16"/>
    <mergeCell ref="G22:J22"/>
    <mergeCell ref="G28:J28"/>
    <mergeCell ref="B205:H205"/>
    <mergeCell ref="B216:H216"/>
    <mergeCell ref="B221:H221"/>
    <mergeCell ref="B218:F218"/>
    <mergeCell ref="B219:F219"/>
    <mergeCell ref="B220:F220"/>
    <mergeCell ref="B208:F208"/>
    <mergeCell ref="G52:J52"/>
    <mergeCell ref="B154:F154"/>
    <mergeCell ref="B223:F223"/>
    <mergeCell ref="B5:J5"/>
    <mergeCell ref="B60:E60"/>
    <mergeCell ref="B66:E66"/>
    <mergeCell ref="B78:E78"/>
    <mergeCell ref="G66:J66"/>
    <mergeCell ref="G40:J40"/>
    <mergeCell ref="G60:J60"/>
  </mergeCells>
  <printOptions horizontalCentered="1"/>
  <pageMargins left="0" right="0" top="0.54" bottom="0.4" header="0.5" footer="0.5"/>
  <pageSetup horizontalDpi="600" verticalDpi="600" orientation="portrait" scale="88" r:id="rId3"/>
  <rowBreaks count="4" manualBreakCount="4">
    <brk id="50" max="255" man="1"/>
    <brk id="96" max="255" man="1"/>
    <brk id="135" max="255" man="1"/>
    <brk id="18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32" width="12.7109375" style="0" customWidth="1"/>
  </cols>
  <sheetData>
    <row r="1" spans="1:7" ht="12.75">
      <c r="A1" s="237" t="s">
        <v>137</v>
      </c>
      <c r="B1" s="237"/>
      <c r="C1" s="237"/>
      <c r="D1" s="7"/>
      <c r="E1" s="7"/>
      <c r="F1" s="4"/>
      <c r="G1" s="4"/>
    </row>
    <row r="2" spans="2:7" ht="12.75">
      <c r="B2" s="7"/>
      <c r="C2" s="7"/>
      <c r="D2" s="7"/>
      <c r="E2" s="7"/>
      <c r="F2" s="4"/>
      <c r="G2" s="4"/>
    </row>
    <row r="3" spans="1:8" ht="12.75">
      <c r="A3" s="136"/>
      <c r="B3" s="224" t="s">
        <v>148</v>
      </c>
      <c r="C3" s="224"/>
      <c r="D3" s="224"/>
      <c r="E3" s="224"/>
      <c r="F3" s="224"/>
      <c r="G3" s="224"/>
      <c r="H3" s="12"/>
    </row>
    <row r="4" spans="1:8" ht="12.75">
      <c r="A4" s="136"/>
      <c r="B4" s="226" t="s">
        <v>3</v>
      </c>
      <c r="C4" s="226"/>
      <c r="D4" s="226"/>
      <c r="E4" s="226"/>
      <c r="F4" s="226"/>
      <c r="G4" s="226"/>
      <c r="H4" s="12"/>
    </row>
    <row r="5" spans="1:8" ht="12.75">
      <c r="A5" s="136"/>
      <c r="B5" s="236">
        <v>41639</v>
      </c>
      <c r="C5" s="236"/>
      <c r="D5" s="236"/>
      <c r="E5" s="236"/>
      <c r="F5" s="236"/>
      <c r="G5" s="236"/>
      <c r="H5" s="12"/>
    </row>
    <row r="6" spans="1:8" ht="12.75">
      <c r="A6" s="136"/>
      <c r="B6" s="11"/>
      <c r="C6" s="11"/>
      <c r="D6" s="11"/>
      <c r="E6" s="11"/>
      <c r="F6" s="14"/>
      <c r="G6" s="14"/>
      <c r="H6" s="12"/>
    </row>
    <row r="7" spans="1:8" ht="12.75">
      <c r="A7" s="136"/>
      <c r="B7" s="223" t="s">
        <v>4</v>
      </c>
      <c r="C7" s="223"/>
      <c r="D7" s="223"/>
      <c r="E7" s="223"/>
      <c r="F7" s="44">
        <v>34000</v>
      </c>
      <c r="G7" s="39"/>
      <c r="H7" s="12"/>
    </row>
    <row r="8" spans="1:8" ht="12.75">
      <c r="A8" s="136"/>
      <c r="B8" s="223" t="s">
        <v>5</v>
      </c>
      <c r="C8" s="223"/>
      <c r="D8" s="223"/>
      <c r="E8" s="223"/>
      <c r="F8" s="40">
        <v>0</v>
      </c>
      <c r="G8" s="40"/>
      <c r="H8" s="12"/>
    </row>
    <row r="9" spans="1:8" ht="12.75">
      <c r="A9" s="136"/>
      <c r="B9" s="223" t="s">
        <v>6</v>
      </c>
      <c r="C9" s="223"/>
      <c r="D9" s="223"/>
      <c r="E9" s="223"/>
      <c r="F9" s="40">
        <v>8000</v>
      </c>
      <c r="G9" s="40"/>
      <c r="H9" s="12"/>
    </row>
    <row r="10" spans="1:8" ht="12.75">
      <c r="A10" s="136"/>
      <c r="B10" s="223" t="s">
        <v>7</v>
      </c>
      <c r="C10" s="223"/>
      <c r="D10" s="223"/>
      <c r="E10" s="223"/>
      <c r="F10" s="40">
        <v>12000</v>
      </c>
      <c r="G10" s="40"/>
      <c r="H10" s="12"/>
    </row>
    <row r="11" spans="1:8" ht="12.75">
      <c r="A11" s="136"/>
      <c r="B11" s="223" t="s">
        <v>8</v>
      </c>
      <c r="C11" s="223"/>
      <c r="D11" s="223"/>
      <c r="E11" s="223"/>
      <c r="F11" s="40">
        <v>3000</v>
      </c>
      <c r="G11" s="40"/>
      <c r="H11" s="12"/>
    </row>
    <row r="12" spans="1:8" ht="12.75">
      <c r="A12" s="136"/>
      <c r="B12" s="223" t="s">
        <v>9</v>
      </c>
      <c r="C12" s="223"/>
      <c r="D12" s="223"/>
      <c r="E12" s="223"/>
      <c r="F12" s="40">
        <v>35000</v>
      </c>
      <c r="G12" s="40"/>
      <c r="H12" s="12"/>
    </row>
    <row r="13" spans="1:8" ht="12.75">
      <c r="A13" s="136"/>
      <c r="B13" s="223" t="s">
        <v>83</v>
      </c>
      <c r="C13" s="223"/>
      <c r="D13" s="223"/>
      <c r="E13" s="223"/>
      <c r="F13" s="40"/>
      <c r="G13" s="44">
        <v>10000</v>
      </c>
      <c r="H13" s="12"/>
    </row>
    <row r="14" spans="1:8" ht="12.75">
      <c r="A14" s="136"/>
      <c r="B14" s="223" t="s">
        <v>11</v>
      </c>
      <c r="C14" s="223"/>
      <c r="D14" s="223"/>
      <c r="E14" s="223"/>
      <c r="F14" s="40">
        <v>80000</v>
      </c>
      <c r="G14" s="40"/>
      <c r="H14" s="12"/>
    </row>
    <row r="15" spans="1:8" ht="12.75">
      <c r="A15" s="136"/>
      <c r="B15" s="223" t="s">
        <v>84</v>
      </c>
      <c r="C15" s="223"/>
      <c r="D15" s="223"/>
      <c r="E15" s="223"/>
      <c r="F15" s="40"/>
      <c r="G15" s="40">
        <v>15000</v>
      </c>
      <c r="H15" s="12"/>
    </row>
    <row r="16" spans="1:8" ht="12.75">
      <c r="A16" s="136"/>
      <c r="B16" s="223" t="s">
        <v>17</v>
      </c>
      <c r="C16" s="223"/>
      <c r="D16" s="223"/>
      <c r="E16" s="223"/>
      <c r="F16" s="40"/>
      <c r="G16" s="40">
        <v>26000</v>
      </c>
      <c r="H16" s="12"/>
    </row>
    <row r="17" spans="1:8" ht="12.75">
      <c r="A17" s="136"/>
      <c r="B17" s="223" t="s">
        <v>19</v>
      </c>
      <c r="C17" s="223"/>
      <c r="D17" s="223"/>
      <c r="E17" s="223"/>
      <c r="F17" s="40"/>
      <c r="G17" s="40">
        <v>0</v>
      </c>
      <c r="H17" s="12"/>
    </row>
    <row r="18" spans="1:8" ht="12.75">
      <c r="A18" s="136"/>
      <c r="B18" s="223" t="s">
        <v>22</v>
      </c>
      <c r="C18" s="223"/>
      <c r="D18" s="223"/>
      <c r="E18" s="223"/>
      <c r="F18" s="40"/>
      <c r="G18" s="40">
        <v>12500</v>
      </c>
      <c r="H18" s="12"/>
    </row>
    <row r="19" spans="1:8" ht="12.75">
      <c r="A19" s="136"/>
      <c r="B19" s="222" t="s">
        <v>259</v>
      </c>
      <c r="C19" s="223"/>
      <c r="D19" s="223"/>
      <c r="E19" s="223"/>
      <c r="F19" s="40"/>
      <c r="G19" s="40">
        <v>10000</v>
      </c>
      <c r="H19" s="12"/>
    </row>
    <row r="20" spans="1:8" ht="12.75">
      <c r="A20" s="136"/>
      <c r="B20" s="222" t="s">
        <v>260</v>
      </c>
      <c r="C20" s="223"/>
      <c r="D20" s="223"/>
      <c r="E20" s="223"/>
      <c r="F20" s="40"/>
      <c r="G20" s="40">
        <v>80000</v>
      </c>
      <c r="H20" s="12"/>
    </row>
    <row r="21" spans="1:8" ht="12.75">
      <c r="A21" s="136"/>
      <c r="B21" s="222" t="s">
        <v>261</v>
      </c>
      <c r="C21" s="222"/>
      <c r="D21" s="222"/>
      <c r="E21" s="222"/>
      <c r="F21" s="40">
        <v>50000</v>
      </c>
      <c r="G21" s="40"/>
      <c r="H21" s="12"/>
    </row>
    <row r="22" spans="1:8" ht="12.75">
      <c r="A22" s="136"/>
      <c r="B22" s="223" t="s">
        <v>28</v>
      </c>
      <c r="C22" s="223"/>
      <c r="D22" s="223"/>
      <c r="E22" s="223"/>
      <c r="F22" s="40"/>
      <c r="G22" s="40">
        <v>123900</v>
      </c>
      <c r="H22" s="12"/>
    </row>
    <row r="23" spans="1:8" ht="12.75">
      <c r="A23" s="136"/>
      <c r="B23" s="223" t="s">
        <v>30</v>
      </c>
      <c r="C23" s="223"/>
      <c r="D23" s="223"/>
      <c r="E23" s="223"/>
      <c r="F23" s="40"/>
      <c r="G23" s="40">
        <v>40000</v>
      </c>
      <c r="H23" s="12"/>
    </row>
    <row r="24" spans="1:8" ht="12.75">
      <c r="A24" s="136"/>
      <c r="B24" s="223" t="s">
        <v>86</v>
      </c>
      <c r="C24" s="223"/>
      <c r="D24" s="223"/>
      <c r="E24" s="223"/>
      <c r="F24" s="40">
        <v>0</v>
      </c>
      <c r="G24" s="40"/>
      <c r="H24" s="12"/>
    </row>
    <row r="25" spans="1:8" ht="12.75">
      <c r="A25" s="136"/>
      <c r="B25" s="223" t="s">
        <v>85</v>
      </c>
      <c r="C25" s="223"/>
      <c r="D25" s="223"/>
      <c r="E25" s="223"/>
      <c r="F25" s="41">
        <v>0</v>
      </c>
      <c r="G25" s="40"/>
      <c r="H25" s="12"/>
    </row>
    <row r="26" spans="1:8" ht="12.75">
      <c r="A26" s="136"/>
      <c r="B26" s="223" t="s">
        <v>33</v>
      </c>
      <c r="C26" s="223"/>
      <c r="D26" s="223"/>
      <c r="E26" s="223"/>
      <c r="F26" s="40">
        <v>50000</v>
      </c>
      <c r="G26" s="40"/>
      <c r="H26" s="12"/>
    </row>
    <row r="27" spans="1:8" ht="12.75">
      <c r="A27" s="136"/>
      <c r="B27" s="223" t="s">
        <v>37</v>
      </c>
      <c r="C27" s="223"/>
      <c r="D27" s="223"/>
      <c r="E27" s="223"/>
      <c r="F27" s="40">
        <v>0</v>
      </c>
      <c r="G27" s="40"/>
      <c r="H27" s="12"/>
    </row>
    <row r="28" spans="1:8" ht="12.75">
      <c r="A28" s="136"/>
      <c r="B28" s="223" t="s">
        <v>39</v>
      </c>
      <c r="C28" s="223"/>
      <c r="D28" s="223"/>
      <c r="E28" s="223"/>
      <c r="F28" s="40">
        <v>33000</v>
      </c>
      <c r="G28" s="40"/>
      <c r="H28" s="12"/>
    </row>
    <row r="29" spans="1:8" ht="12.75">
      <c r="A29" s="136"/>
      <c r="B29" s="223" t="s">
        <v>40</v>
      </c>
      <c r="C29" s="223"/>
      <c r="D29" s="223"/>
      <c r="E29" s="223"/>
      <c r="F29" s="40">
        <v>0</v>
      </c>
      <c r="G29" s="40"/>
      <c r="H29" s="12"/>
    </row>
    <row r="30" spans="1:8" ht="12.75">
      <c r="A30" s="136"/>
      <c r="B30" s="223" t="s">
        <v>42</v>
      </c>
      <c r="C30" s="223"/>
      <c r="D30" s="223"/>
      <c r="E30" s="223"/>
      <c r="F30" s="40">
        <v>6000</v>
      </c>
      <c r="G30" s="40"/>
      <c r="H30" s="12"/>
    </row>
    <row r="31" spans="1:8" ht="12.75">
      <c r="A31" s="136"/>
      <c r="B31" s="223" t="s">
        <v>45</v>
      </c>
      <c r="C31" s="223"/>
      <c r="D31" s="223"/>
      <c r="E31" s="223"/>
      <c r="F31" s="42">
        <v>6400</v>
      </c>
      <c r="G31" s="43"/>
      <c r="H31" s="12"/>
    </row>
    <row r="32" spans="1:8" ht="13.5" thickBot="1">
      <c r="A32" s="136"/>
      <c r="B32" s="223" t="s">
        <v>87</v>
      </c>
      <c r="C32" s="223"/>
      <c r="D32" s="223"/>
      <c r="E32" s="223"/>
      <c r="F32" s="45">
        <f>SUM(F7:F31)</f>
        <v>317400</v>
      </c>
      <c r="G32" s="45">
        <f>SUM(G7:G31)</f>
        <v>317400</v>
      </c>
      <c r="H32" s="12"/>
    </row>
    <row r="33" spans="1:8" ht="13.5" thickTop="1">
      <c r="A33" s="136"/>
      <c r="B33" s="11"/>
      <c r="C33" s="11"/>
      <c r="D33" s="11"/>
      <c r="E33" s="11"/>
      <c r="F33" s="82"/>
      <c r="G33" s="82"/>
      <c r="H33" s="12"/>
    </row>
    <row r="34" spans="1:8" ht="12.75">
      <c r="A34" s="136"/>
      <c r="B34" s="235" t="s">
        <v>149</v>
      </c>
      <c r="C34" s="235"/>
      <c r="D34" s="235"/>
      <c r="E34" s="235"/>
      <c r="F34" s="235"/>
      <c r="G34" s="82"/>
      <c r="H34" s="12"/>
    </row>
    <row r="35" spans="1:8" ht="12.75">
      <c r="A35" s="136"/>
      <c r="B35" s="223" t="s">
        <v>52</v>
      </c>
      <c r="C35" s="223"/>
      <c r="D35" s="223"/>
      <c r="E35" s="223"/>
      <c r="F35" s="46">
        <v>2400</v>
      </c>
      <c r="G35" s="82"/>
      <c r="H35" s="12"/>
    </row>
    <row r="36" spans="1:8" ht="12.75">
      <c r="A36" s="136"/>
      <c r="B36" s="222" t="s">
        <v>262</v>
      </c>
      <c r="C36" s="223"/>
      <c r="D36" s="223"/>
      <c r="E36" s="223"/>
      <c r="F36" s="48">
        <v>2800</v>
      </c>
      <c r="G36" s="82"/>
      <c r="H36" s="12"/>
    </row>
    <row r="37" spans="1:8" ht="12.75">
      <c r="A37" s="136"/>
      <c r="B37" s="223" t="s">
        <v>53</v>
      </c>
      <c r="C37" s="223"/>
      <c r="D37" s="223"/>
      <c r="E37" s="223"/>
      <c r="F37" s="48">
        <v>13200</v>
      </c>
      <c r="G37" s="82"/>
      <c r="H37" s="12"/>
    </row>
    <row r="38" spans="1:8" ht="12.75">
      <c r="A38" s="136"/>
      <c r="B38" s="223" t="s">
        <v>91</v>
      </c>
      <c r="C38" s="223"/>
      <c r="D38" s="223"/>
      <c r="E38" s="223"/>
      <c r="F38" s="48">
        <v>7200</v>
      </c>
      <c r="G38" s="82"/>
      <c r="H38" s="12"/>
    </row>
    <row r="39" spans="1:8" ht="12.75">
      <c r="A39" s="136"/>
      <c r="B39" s="223" t="s">
        <v>111</v>
      </c>
      <c r="C39" s="223"/>
      <c r="D39" s="223"/>
      <c r="E39" s="223"/>
      <c r="F39" s="48">
        <v>2500</v>
      </c>
      <c r="G39" s="82"/>
      <c r="H39" s="12"/>
    </row>
    <row r="40" spans="1:8" ht="12.75">
      <c r="A40" s="136"/>
      <c r="B40" s="223" t="s">
        <v>110</v>
      </c>
      <c r="C40" s="223"/>
      <c r="D40" s="223"/>
      <c r="E40" s="223"/>
      <c r="F40" s="48">
        <v>5</v>
      </c>
      <c r="G40" s="82"/>
      <c r="H40" s="12"/>
    </row>
    <row r="41" spans="1:8" ht="12.75">
      <c r="A41" s="136"/>
      <c r="B41" s="223" t="s">
        <v>88</v>
      </c>
      <c r="C41" s="223"/>
      <c r="D41" s="223"/>
      <c r="E41" s="223"/>
      <c r="F41" s="48">
        <f>3000*2.5</f>
        <v>7500</v>
      </c>
      <c r="G41" s="82"/>
      <c r="H41" s="12"/>
    </row>
    <row r="42" spans="1:8" ht="12.75">
      <c r="A42" s="136"/>
      <c r="B42" s="223" t="s">
        <v>89</v>
      </c>
      <c r="C42" s="223"/>
      <c r="D42" s="223"/>
      <c r="E42" s="223"/>
      <c r="F42" s="48">
        <v>100</v>
      </c>
      <c r="G42" s="82"/>
      <c r="H42" s="12"/>
    </row>
    <row r="43" spans="1:8" ht="12.75">
      <c r="A43" s="136"/>
      <c r="B43" s="223" t="s">
        <v>90</v>
      </c>
      <c r="C43" s="223"/>
      <c r="D43" s="223"/>
      <c r="E43" s="223"/>
      <c r="F43" s="48">
        <v>3000</v>
      </c>
      <c r="G43" s="82"/>
      <c r="H43" s="12"/>
    </row>
    <row r="44" spans="1:8" ht="12.75">
      <c r="A44" s="136"/>
      <c r="B44" s="223"/>
      <c r="C44" s="223"/>
      <c r="D44" s="223"/>
      <c r="E44" s="223"/>
      <c r="F44" s="94"/>
      <c r="G44" s="82"/>
      <c r="H44" s="12"/>
    </row>
    <row r="45" spans="1:8" ht="12.75">
      <c r="A45" s="136"/>
      <c r="B45" s="223" t="s">
        <v>112</v>
      </c>
      <c r="C45" s="223"/>
      <c r="D45" s="223"/>
      <c r="E45" s="223"/>
      <c r="F45" s="59"/>
      <c r="G45" s="80"/>
      <c r="H45" s="12"/>
    </row>
    <row r="46" spans="1:8" ht="12.75">
      <c r="A46" s="136"/>
      <c r="B46" s="223" t="s">
        <v>113</v>
      </c>
      <c r="C46" s="223"/>
      <c r="D46" s="223"/>
      <c r="E46" s="223"/>
      <c r="F46" s="47">
        <v>5000</v>
      </c>
      <c r="G46" s="40"/>
      <c r="H46" s="12"/>
    </row>
    <row r="47" spans="1:8" ht="12.75">
      <c r="A47" s="136"/>
      <c r="B47" s="223" t="s">
        <v>114</v>
      </c>
      <c r="C47" s="223"/>
      <c r="D47" s="223"/>
      <c r="E47" s="223"/>
      <c r="F47" s="49">
        <v>7500</v>
      </c>
      <c r="G47" s="82"/>
      <c r="H47" s="12"/>
    </row>
    <row r="48" spans="1:8" ht="12.75">
      <c r="A48" s="136"/>
      <c r="B48" s="223" t="s">
        <v>115</v>
      </c>
      <c r="C48" s="223"/>
      <c r="D48" s="223"/>
      <c r="E48" s="223"/>
      <c r="F48" s="49">
        <v>345700</v>
      </c>
      <c r="G48" s="82"/>
      <c r="H48" s="12"/>
    </row>
    <row r="49" spans="1:8" ht="12.75">
      <c r="A49" s="136"/>
      <c r="B49" s="223" t="s">
        <v>116</v>
      </c>
      <c r="C49" s="223"/>
      <c r="D49" s="223"/>
      <c r="E49" s="223"/>
      <c r="F49" s="49">
        <v>49600</v>
      </c>
      <c r="G49" s="82"/>
      <c r="H49" s="12"/>
    </row>
    <row r="50" spans="1:8" ht="12.75">
      <c r="A50" s="136"/>
      <c r="B50" s="12"/>
      <c r="C50" s="12"/>
      <c r="D50" s="12"/>
      <c r="E50" s="12"/>
      <c r="F50" s="47"/>
      <c r="G50" s="12"/>
      <c r="H50" s="12"/>
    </row>
  </sheetData>
  <sheetProtection password="C690" sheet="1" objects="1" scenarios="1" selectLockedCells="1" selectUnlockedCells="1"/>
  <mergeCells count="46">
    <mergeCell ref="B3:G3"/>
    <mergeCell ref="B5:G5"/>
    <mergeCell ref="B4:G4"/>
    <mergeCell ref="B7:E7"/>
    <mergeCell ref="B8:E8"/>
    <mergeCell ref="A1:C1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4:F34"/>
    <mergeCell ref="B35:E35"/>
    <mergeCell ref="B36:E36"/>
    <mergeCell ref="B37:E37"/>
    <mergeCell ref="B38:E38"/>
    <mergeCell ref="B39:E39"/>
    <mergeCell ref="B40:E40"/>
    <mergeCell ref="B21:E21"/>
    <mergeCell ref="B47:E47"/>
    <mergeCell ref="B48:E48"/>
    <mergeCell ref="B49:E49"/>
    <mergeCell ref="B41:E41"/>
    <mergeCell ref="B42:E42"/>
    <mergeCell ref="B43:E43"/>
    <mergeCell ref="B44:E44"/>
    <mergeCell ref="B45:E45"/>
    <mergeCell ref="B46:E4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4" customWidth="1"/>
    <col min="2" max="12" width="12.7109375" style="4" customWidth="1"/>
    <col min="13" max="13" width="2.7109375" style="4" customWidth="1"/>
    <col min="14" max="24" width="12.7109375" style="4" customWidth="1"/>
    <col min="25" max="16384" width="9.140625" style="4" customWidth="1"/>
  </cols>
  <sheetData>
    <row r="1" spans="2:13" ht="12.75">
      <c r="B1" s="1" t="s">
        <v>0</v>
      </c>
      <c r="C1" s="233"/>
      <c r="D1" s="233"/>
      <c r="H1" s="107"/>
      <c r="I1" s="2"/>
      <c r="J1" s="2"/>
      <c r="K1" s="2"/>
      <c r="L1" s="2"/>
      <c r="M1" s="2"/>
    </row>
    <row r="2" spans="2:13" ht="12.75">
      <c r="B2" s="1" t="s">
        <v>1</v>
      </c>
      <c r="C2" s="233"/>
      <c r="D2" s="233"/>
      <c r="H2" s="107"/>
      <c r="I2" s="2"/>
      <c r="J2" s="62"/>
      <c r="K2" s="62"/>
      <c r="L2" s="2"/>
      <c r="M2" s="2"/>
    </row>
    <row r="3" spans="2:13" ht="12.75">
      <c r="B3" s="2"/>
      <c r="C3" s="234" t="s">
        <v>132</v>
      </c>
      <c r="D3" s="234"/>
      <c r="H3" s="106"/>
      <c r="I3" s="2"/>
      <c r="J3" s="62"/>
      <c r="K3" s="62"/>
      <c r="L3" s="2"/>
      <c r="M3" s="2"/>
    </row>
    <row r="4" spans="2:13" ht="12.75">
      <c r="B4" s="2"/>
      <c r="C4" s="2"/>
      <c r="D4" s="2"/>
      <c r="E4" s="5"/>
      <c r="F4" s="5"/>
      <c r="G4" s="2"/>
      <c r="H4" s="2"/>
      <c r="I4" s="3"/>
      <c r="J4" s="62"/>
      <c r="K4" s="62"/>
      <c r="L4" s="2"/>
      <c r="M4" s="2"/>
    </row>
    <row r="5" spans="1:13" ht="12.75">
      <c r="A5" s="136"/>
      <c r="B5" s="242" t="s">
        <v>165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63"/>
    </row>
    <row r="6" spans="1:13" ht="12.75">
      <c r="A6" s="136"/>
      <c r="B6" s="248" t="s">
        <v>166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63"/>
    </row>
    <row r="7" spans="1:13" ht="12.75">
      <c r="A7" s="136"/>
      <c r="B7" s="18"/>
      <c r="C7" s="18"/>
      <c r="D7" s="18"/>
      <c r="E7" s="24"/>
      <c r="F7" s="24"/>
      <c r="G7" s="24"/>
      <c r="H7" s="24"/>
      <c r="I7" s="24"/>
      <c r="J7" s="24"/>
      <c r="K7" s="24"/>
      <c r="L7" s="17"/>
      <c r="M7" s="63"/>
    </row>
    <row r="8" spans="1:13" ht="12.75">
      <c r="A8" s="136"/>
      <c r="B8" s="35"/>
      <c r="C8" s="35"/>
      <c r="D8" s="35"/>
      <c r="E8" s="242" t="s">
        <v>92</v>
      </c>
      <c r="F8" s="242"/>
      <c r="G8" s="35"/>
      <c r="H8" s="35"/>
      <c r="I8" s="35"/>
      <c r="J8" s="35"/>
      <c r="K8" s="242" t="s">
        <v>93</v>
      </c>
      <c r="L8" s="242"/>
      <c r="M8" s="63"/>
    </row>
    <row r="9" spans="1:13" ht="12.75">
      <c r="A9" s="136"/>
      <c r="B9" s="150"/>
      <c r="C9" s="150"/>
      <c r="D9" s="150"/>
      <c r="E9" s="250" t="s">
        <v>94</v>
      </c>
      <c r="F9" s="250"/>
      <c r="G9" s="251" t="s">
        <v>95</v>
      </c>
      <c r="H9" s="251"/>
      <c r="I9" s="251"/>
      <c r="J9" s="251"/>
      <c r="K9" s="250" t="s">
        <v>94</v>
      </c>
      <c r="L9" s="250"/>
      <c r="M9" s="63"/>
    </row>
    <row r="10" spans="1:13" ht="12.75">
      <c r="A10" s="136"/>
      <c r="B10" s="249" t="s">
        <v>4</v>
      </c>
      <c r="C10" s="249"/>
      <c r="D10" s="249"/>
      <c r="E10" s="56">
        <v>34000</v>
      </c>
      <c r="F10" s="50"/>
      <c r="G10" s="147"/>
      <c r="H10" s="148"/>
      <c r="I10" s="69"/>
      <c r="J10" s="149"/>
      <c r="K10" s="56">
        <v>34000</v>
      </c>
      <c r="L10" s="50"/>
      <c r="M10" s="63"/>
    </row>
    <row r="11" spans="1:13" ht="12.75">
      <c r="A11" s="136"/>
      <c r="B11" s="245" t="s">
        <v>5</v>
      </c>
      <c r="C11" s="245"/>
      <c r="D11" s="245"/>
      <c r="E11" s="50">
        <v>14000</v>
      </c>
      <c r="F11" s="50"/>
      <c r="G11" s="95"/>
      <c r="H11" s="96"/>
      <c r="I11" s="97"/>
      <c r="J11" s="98"/>
      <c r="K11" s="50">
        <v>22000</v>
      </c>
      <c r="L11" s="50"/>
      <c r="M11" s="63"/>
    </row>
    <row r="12" spans="1:13" ht="12.75">
      <c r="A12" s="136"/>
      <c r="B12" s="245" t="s">
        <v>96</v>
      </c>
      <c r="C12" s="245"/>
      <c r="D12" s="245"/>
      <c r="E12" s="50">
        <v>16000</v>
      </c>
      <c r="F12" s="50"/>
      <c r="G12" s="95"/>
      <c r="H12" s="99"/>
      <c r="I12" s="95"/>
      <c r="J12" s="98"/>
      <c r="K12" s="50">
        <v>2000</v>
      </c>
      <c r="L12" s="50"/>
      <c r="M12" s="63"/>
    </row>
    <row r="13" spans="1:13" ht="12.75">
      <c r="A13" s="136"/>
      <c r="B13" s="245" t="s">
        <v>7</v>
      </c>
      <c r="C13" s="245"/>
      <c r="D13" s="245"/>
      <c r="E13" s="50">
        <v>8540</v>
      </c>
      <c r="F13" s="50"/>
      <c r="G13" s="95"/>
      <c r="H13" s="99"/>
      <c r="I13" s="95"/>
      <c r="J13" s="98"/>
      <c r="K13" s="50">
        <v>2960</v>
      </c>
      <c r="L13" s="50"/>
      <c r="M13" s="63"/>
    </row>
    <row r="14" spans="1:13" ht="12.75">
      <c r="A14" s="136"/>
      <c r="B14" s="245" t="s">
        <v>97</v>
      </c>
      <c r="C14" s="245"/>
      <c r="D14" s="245"/>
      <c r="E14" s="50">
        <v>84000</v>
      </c>
      <c r="F14" s="50"/>
      <c r="G14" s="95"/>
      <c r="H14" s="99"/>
      <c r="I14" s="95"/>
      <c r="J14" s="98"/>
      <c r="K14" s="50">
        <v>84000</v>
      </c>
      <c r="L14" s="50"/>
      <c r="M14" s="63"/>
    </row>
    <row r="15" spans="1:13" ht="12.75">
      <c r="A15" s="136"/>
      <c r="B15" s="245" t="s">
        <v>134</v>
      </c>
      <c r="C15" s="245"/>
      <c r="D15" s="245"/>
      <c r="E15" s="50"/>
      <c r="F15" s="56">
        <v>14000</v>
      </c>
      <c r="G15" s="95"/>
      <c r="H15" s="99"/>
      <c r="I15" s="95"/>
      <c r="J15" s="98"/>
      <c r="K15" s="50"/>
      <c r="L15" s="56">
        <v>20000</v>
      </c>
      <c r="M15" s="63"/>
    </row>
    <row r="16" spans="1:13" ht="12.75">
      <c r="A16" s="136"/>
      <c r="B16" s="245" t="s">
        <v>17</v>
      </c>
      <c r="C16" s="245"/>
      <c r="D16" s="245"/>
      <c r="E16" s="50"/>
      <c r="F16" s="50">
        <v>9100</v>
      </c>
      <c r="G16" s="95"/>
      <c r="H16" s="99"/>
      <c r="I16" s="95"/>
      <c r="J16" s="98"/>
      <c r="K16" s="50"/>
      <c r="L16" s="50">
        <v>10000</v>
      </c>
      <c r="M16" s="63"/>
    </row>
    <row r="17" spans="1:13" ht="12.75">
      <c r="A17" s="136"/>
      <c r="B17" s="245" t="s">
        <v>98</v>
      </c>
      <c r="C17" s="245"/>
      <c r="D17" s="245"/>
      <c r="E17" s="50"/>
      <c r="F17" s="50">
        <v>0</v>
      </c>
      <c r="G17" s="95"/>
      <c r="H17" s="99"/>
      <c r="I17" s="95"/>
      <c r="J17" s="98"/>
      <c r="K17" s="50"/>
      <c r="L17" s="50">
        <v>1000</v>
      </c>
      <c r="M17" s="63"/>
    </row>
    <row r="18" spans="1:13" ht="12.75">
      <c r="A18" s="136"/>
      <c r="B18" s="245" t="s">
        <v>19</v>
      </c>
      <c r="C18" s="245"/>
      <c r="D18" s="245"/>
      <c r="E18" s="50"/>
      <c r="F18" s="50">
        <v>0</v>
      </c>
      <c r="G18" s="95"/>
      <c r="H18" s="99"/>
      <c r="I18" s="95"/>
      <c r="J18" s="98"/>
      <c r="K18" s="50"/>
      <c r="L18" s="50">
        <v>7000</v>
      </c>
      <c r="M18" s="63"/>
    </row>
    <row r="19" spans="1:13" ht="12.75">
      <c r="A19" s="136"/>
      <c r="B19" s="245" t="s">
        <v>99</v>
      </c>
      <c r="C19" s="245"/>
      <c r="D19" s="245"/>
      <c r="E19" s="50"/>
      <c r="F19" s="50">
        <v>18000</v>
      </c>
      <c r="G19" s="95"/>
      <c r="H19" s="99"/>
      <c r="I19" s="95"/>
      <c r="J19" s="98"/>
      <c r="K19" s="50"/>
      <c r="L19" s="50">
        <v>15000</v>
      </c>
      <c r="M19" s="63"/>
    </row>
    <row r="20" spans="1:13" ht="12.75">
      <c r="A20" s="136"/>
      <c r="B20" s="245" t="s">
        <v>100</v>
      </c>
      <c r="C20" s="245"/>
      <c r="D20" s="245"/>
      <c r="E20" s="50"/>
      <c r="F20" s="50">
        <v>52000</v>
      </c>
      <c r="G20" s="95"/>
      <c r="H20" s="99"/>
      <c r="I20" s="95"/>
      <c r="J20" s="98"/>
      <c r="K20" s="50"/>
      <c r="L20" s="50">
        <v>52000</v>
      </c>
      <c r="M20" s="63"/>
    </row>
    <row r="21" spans="1:13" ht="12.75">
      <c r="A21" s="136"/>
      <c r="B21" s="247" t="s">
        <v>259</v>
      </c>
      <c r="C21" s="245"/>
      <c r="D21" s="245"/>
      <c r="E21" s="50"/>
      <c r="F21" s="50">
        <v>15000</v>
      </c>
      <c r="G21" s="95"/>
      <c r="H21" s="99"/>
      <c r="I21" s="95"/>
      <c r="J21" s="98"/>
      <c r="K21" s="50"/>
      <c r="L21" s="50">
        <v>15000</v>
      </c>
      <c r="M21" s="63"/>
    </row>
    <row r="22" spans="1:13" ht="12.75">
      <c r="A22" s="136"/>
      <c r="B22" s="247" t="s">
        <v>260</v>
      </c>
      <c r="C22" s="245"/>
      <c r="D22" s="245"/>
      <c r="E22" s="50"/>
      <c r="F22" s="50">
        <v>25000</v>
      </c>
      <c r="G22" s="95"/>
      <c r="H22" s="99"/>
      <c r="I22" s="95"/>
      <c r="J22" s="98"/>
      <c r="K22" s="50"/>
      <c r="L22" s="50">
        <v>25000</v>
      </c>
      <c r="M22" s="63"/>
    </row>
    <row r="23" spans="1:13" ht="12.75">
      <c r="A23" s="136"/>
      <c r="B23" s="247" t="s">
        <v>261</v>
      </c>
      <c r="C23" s="245"/>
      <c r="D23" s="245"/>
      <c r="E23" s="50">
        <v>5000</v>
      </c>
      <c r="F23" s="50"/>
      <c r="G23" s="95"/>
      <c r="H23" s="99"/>
      <c r="I23" s="95"/>
      <c r="J23" s="98"/>
      <c r="K23" s="50">
        <v>5000</v>
      </c>
      <c r="L23" s="50"/>
      <c r="M23" s="63"/>
    </row>
    <row r="24" spans="1:13" ht="12.75">
      <c r="A24" s="136"/>
      <c r="B24" s="245" t="s">
        <v>101</v>
      </c>
      <c r="C24" s="245"/>
      <c r="D24" s="245"/>
      <c r="E24" s="50"/>
      <c r="F24" s="50">
        <v>123240</v>
      </c>
      <c r="G24" s="95"/>
      <c r="H24" s="99"/>
      <c r="I24" s="95"/>
      <c r="J24" s="98"/>
      <c r="K24" s="50"/>
      <c r="L24" s="50">
        <v>134240</v>
      </c>
      <c r="M24" s="63"/>
    </row>
    <row r="25" spans="1:13" ht="12.75">
      <c r="A25" s="136"/>
      <c r="B25" s="245"/>
      <c r="C25" s="245"/>
      <c r="D25" s="245"/>
      <c r="E25" s="50"/>
      <c r="F25" s="50"/>
      <c r="G25" s="95"/>
      <c r="H25" s="99"/>
      <c r="I25" s="95"/>
      <c r="J25" s="98"/>
      <c r="K25" s="50"/>
      <c r="L25" s="50"/>
      <c r="M25" s="63"/>
    </row>
    <row r="26" spans="1:13" ht="12.75">
      <c r="A26" s="136"/>
      <c r="B26" s="245" t="s">
        <v>135</v>
      </c>
      <c r="C26" s="245"/>
      <c r="D26" s="245"/>
      <c r="E26" s="50">
        <v>0</v>
      </c>
      <c r="F26" s="50"/>
      <c r="G26" s="95"/>
      <c r="H26" s="99"/>
      <c r="I26" s="95"/>
      <c r="J26" s="98"/>
      <c r="K26" s="50">
        <v>6000</v>
      </c>
      <c r="L26" s="50"/>
      <c r="M26" s="63"/>
    </row>
    <row r="27" spans="1:13" ht="12.75">
      <c r="A27" s="136"/>
      <c r="B27" s="245" t="s">
        <v>33</v>
      </c>
      <c r="C27" s="245"/>
      <c r="D27" s="245"/>
      <c r="E27" s="50">
        <v>67000</v>
      </c>
      <c r="F27" s="50"/>
      <c r="G27" s="95"/>
      <c r="H27" s="99"/>
      <c r="I27" s="95"/>
      <c r="J27" s="98"/>
      <c r="K27" s="50">
        <v>74000</v>
      </c>
      <c r="L27" s="50"/>
      <c r="M27" s="63"/>
    </row>
    <row r="28" spans="1:13" ht="12.75">
      <c r="A28" s="136"/>
      <c r="B28" s="245" t="s">
        <v>102</v>
      </c>
      <c r="C28" s="245"/>
      <c r="D28" s="245"/>
      <c r="E28" s="50">
        <v>1200</v>
      </c>
      <c r="F28" s="50"/>
      <c r="G28" s="95"/>
      <c r="H28" s="99"/>
      <c r="I28" s="95"/>
      <c r="J28" s="98"/>
      <c r="K28" s="50">
        <v>2200</v>
      </c>
      <c r="L28" s="50"/>
      <c r="M28" s="63"/>
    </row>
    <row r="29" spans="1:13" ht="12.75">
      <c r="A29" s="136"/>
      <c r="B29" s="245" t="s">
        <v>37</v>
      </c>
      <c r="C29" s="245"/>
      <c r="D29" s="245"/>
      <c r="E29" s="50">
        <v>0</v>
      </c>
      <c r="F29" s="50"/>
      <c r="G29" s="95"/>
      <c r="H29" s="99"/>
      <c r="I29" s="95"/>
      <c r="J29" s="98"/>
      <c r="K29" s="50">
        <v>5580</v>
      </c>
      <c r="L29" s="50"/>
      <c r="M29" s="63"/>
    </row>
    <row r="30" spans="1:13" ht="12.75">
      <c r="A30" s="136"/>
      <c r="B30" s="245" t="s">
        <v>39</v>
      </c>
      <c r="C30" s="245"/>
      <c r="D30" s="245"/>
      <c r="E30" s="50">
        <v>14500</v>
      </c>
      <c r="F30" s="50"/>
      <c r="G30" s="95"/>
      <c r="H30" s="99"/>
      <c r="I30" s="95"/>
      <c r="J30" s="98"/>
      <c r="K30" s="50">
        <v>14500</v>
      </c>
      <c r="L30" s="50"/>
      <c r="M30" s="63"/>
    </row>
    <row r="31" spans="1:13" ht="12.75">
      <c r="A31" s="136"/>
      <c r="B31" s="245" t="s">
        <v>103</v>
      </c>
      <c r="C31" s="245"/>
      <c r="D31" s="245"/>
      <c r="E31" s="50">
        <v>0</v>
      </c>
      <c r="F31" s="61"/>
      <c r="G31" s="95"/>
      <c r="H31" s="99"/>
      <c r="I31" s="95"/>
      <c r="J31" s="98"/>
      <c r="K31" s="50">
        <v>14000</v>
      </c>
      <c r="L31" s="50"/>
      <c r="M31" s="63"/>
    </row>
    <row r="32" spans="1:13" ht="12.75">
      <c r="A32" s="136"/>
      <c r="B32" s="245" t="s">
        <v>42</v>
      </c>
      <c r="C32" s="245"/>
      <c r="D32" s="245"/>
      <c r="E32" s="53">
        <v>12100</v>
      </c>
      <c r="F32" s="53"/>
      <c r="G32" s="100"/>
      <c r="H32" s="101"/>
      <c r="I32" s="100"/>
      <c r="J32" s="102"/>
      <c r="K32" s="53">
        <v>13000</v>
      </c>
      <c r="L32" s="53"/>
      <c r="M32" s="63"/>
    </row>
    <row r="33" spans="1:13" ht="13.5" thickBot="1">
      <c r="A33" s="136"/>
      <c r="B33" s="245" t="s">
        <v>87</v>
      </c>
      <c r="C33" s="245"/>
      <c r="D33" s="245"/>
      <c r="E33" s="57">
        <f>SUM(E10:E32)</f>
        <v>256340</v>
      </c>
      <c r="F33" s="57">
        <f>SUM(F10:F32)</f>
        <v>256340</v>
      </c>
      <c r="G33" s="103"/>
      <c r="H33" s="104"/>
      <c r="I33" s="103"/>
      <c r="J33" s="105"/>
      <c r="K33" s="57">
        <f>SUM(K10:K32)</f>
        <v>279240</v>
      </c>
      <c r="L33" s="57">
        <f>SUM(L10:L32)</f>
        <v>279240</v>
      </c>
      <c r="M33" s="63"/>
    </row>
    <row r="34" spans="1:13" ht="13.5" thickTop="1">
      <c r="A34" s="136"/>
      <c r="B34" s="25"/>
      <c r="C34" s="25"/>
      <c r="D34" s="25"/>
      <c r="E34" s="25"/>
      <c r="F34" s="25"/>
      <c r="G34" s="25"/>
      <c r="H34" s="64">
        <f>IF(H33="","",IF(H33=45480,"Correct!","Try again!"))</f>
      </c>
      <c r="I34" s="25"/>
      <c r="J34" s="64">
        <f>IF(J33="","",IF(J33=45480,"Correct!","Try again!"))</f>
      </c>
      <c r="K34" s="25"/>
      <c r="L34" s="25"/>
      <c r="M34" s="63"/>
    </row>
    <row r="35" spans="1:13" ht="12.75">
      <c r="A35" s="136"/>
      <c r="B35" s="25"/>
      <c r="C35" s="25"/>
      <c r="D35" s="25"/>
      <c r="E35" s="25"/>
      <c r="F35" s="25"/>
      <c r="G35" s="25"/>
      <c r="H35" s="64"/>
      <c r="I35" s="25"/>
      <c r="J35" s="64"/>
      <c r="K35" s="25"/>
      <c r="L35" s="25"/>
      <c r="M35" s="63"/>
    </row>
    <row r="36" spans="1:13" ht="12.75">
      <c r="A36" s="136"/>
      <c r="B36" s="25"/>
      <c r="C36" s="246" t="s">
        <v>145</v>
      </c>
      <c r="D36" s="246"/>
      <c r="E36" s="246"/>
      <c r="F36" s="246"/>
      <c r="G36" s="25"/>
      <c r="H36" s="25"/>
      <c r="I36" s="25"/>
      <c r="J36" s="25"/>
      <c r="K36" s="25"/>
      <c r="L36" s="25"/>
      <c r="M36" s="63"/>
    </row>
    <row r="37" spans="1:13" ht="12.75">
      <c r="A37" s="136"/>
      <c r="B37" s="26" t="s">
        <v>21</v>
      </c>
      <c r="C37" s="239" t="s">
        <v>104</v>
      </c>
      <c r="D37" s="239"/>
      <c r="E37" s="239"/>
      <c r="F37" s="239"/>
      <c r="G37" s="25"/>
      <c r="H37" s="25"/>
      <c r="I37" s="25"/>
      <c r="J37" s="25"/>
      <c r="K37" s="25"/>
      <c r="L37" s="25"/>
      <c r="M37" s="63"/>
    </row>
    <row r="38" spans="1:13" ht="12.75">
      <c r="A38" s="136"/>
      <c r="B38" s="26" t="s">
        <v>26</v>
      </c>
      <c r="C38" s="239" t="s">
        <v>167</v>
      </c>
      <c r="D38" s="239"/>
      <c r="E38" s="239"/>
      <c r="F38" s="239"/>
      <c r="G38" s="25"/>
      <c r="H38" s="25"/>
      <c r="I38" s="25"/>
      <c r="J38" s="25"/>
      <c r="K38" s="25"/>
      <c r="L38" s="25"/>
      <c r="M38" s="63"/>
    </row>
    <row r="39" spans="1:13" ht="12.75">
      <c r="A39" s="136"/>
      <c r="B39" s="26" t="s">
        <v>29</v>
      </c>
      <c r="C39" s="239" t="s">
        <v>105</v>
      </c>
      <c r="D39" s="239"/>
      <c r="E39" s="239"/>
      <c r="F39" s="239"/>
      <c r="G39" s="25"/>
      <c r="H39" s="25"/>
      <c r="I39" s="25"/>
      <c r="J39" s="25"/>
      <c r="K39" s="25"/>
      <c r="L39" s="25"/>
      <c r="M39" s="63"/>
    </row>
    <row r="40" spans="1:13" ht="12.75">
      <c r="A40" s="136"/>
      <c r="B40" s="26" t="s">
        <v>32</v>
      </c>
      <c r="C40" s="239" t="s">
        <v>136</v>
      </c>
      <c r="D40" s="239"/>
      <c r="E40" s="239"/>
      <c r="F40" s="239"/>
      <c r="G40" s="25"/>
      <c r="H40" s="25"/>
      <c r="I40" s="25"/>
      <c r="J40" s="25"/>
      <c r="K40" s="25"/>
      <c r="L40" s="25"/>
      <c r="M40" s="63"/>
    </row>
    <row r="41" spans="1:13" ht="12.75">
      <c r="A41" s="136"/>
      <c r="B41" s="26" t="s">
        <v>36</v>
      </c>
      <c r="C41" s="239" t="s">
        <v>106</v>
      </c>
      <c r="D41" s="239"/>
      <c r="E41" s="239"/>
      <c r="F41" s="239"/>
      <c r="G41" s="25"/>
      <c r="H41" s="25"/>
      <c r="I41" s="25"/>
      <c r="J41" s="25"/>
      <c r="K41" s="25"/>
      <c r="L41" s="25"/>
      <c r="M41" s="63"/>
    </row>
    <row r="42" spans="1:13" ht="12.75">
      <c r="A42" s="136"/>
      <c r="B42" s="26" t="s">
        <v>31</v>
      </c>
      <c r="C42" s="239" t="s">
        <v>107</v>
      </c>
      <c r="D42" s="239"/>
      <c r="E42" s="239"/>
      <c r="F42" s="239"/>
      <c r="G42" s="25"/>
      <c r="H42" s="25"/>
      <c r="I42" s="25"/>
      <c r="J42" s="25"/>
      <c r="K42" s="25"/>
      <c r="L42" s="25"/>
      <c r="M42" s="63"/>
    </row>
    <row r="43" spans="1:13" ht="12.75">
      <c r="A43" s="136"/>
      <c r="B43" s="26" t="s">
        <v>44</v>
      </c>
      <c r="C43" s="239" t="s">
        <v>108</v>
      </c>
      <c r="D43" s="239"/>
      <c r="E43" s="239"/>
      <c r="F43" s="239"/>
      <c r="G43" s="25"/>
      <c r="H43" s="25"/>
      <c r="I43" s="25"/>
      <c r="J43" s="25"/>
      <c r="K43" s="25"/>
      <c r="L43" s="25"/>
      <c r="M43" s="63"/>
    </row>
    <row r="44" spans="1:13" ht="12.75">
      <c r="A44" s="136"/>
      <c r="B44" s="26" t="s">
        <v>50</v>
      </c>
      <c r="C44" s="239" t="s">
        <v>109</v>
      </c>
      <c r="D44" s="239"/>
      <c r="E44" s="239"/>
      <c r="F44" s="239"/>
      <c r="G44" s="25"/>
      <c r="H44" s="25"/>
      <c r="I44" s="25"/>
      <c r="J44" s="25"/>
      <c r="K44" s="25"/>
      <c r="L44" s="25"/>
      <c r="M44" s="63"/>
    </row>
    <row r="45" spans="1:13" ht="12.75">
      <c r="A45" s="136"/>
      <c r="B45" s="25"/>
      <c r="C45" s="25"/>
      <c r="D45" s="25"/>
      <c r="E45" s="25"/>
      <c r="F45" s="25"/>
      <c r="G45" s="25"/>
      <c r="H45" s="25"/>
      <c r="I45" s="25"/>
      <c r="J45" s="63"/>
      <c r="K45" s="63"/>
      <c r="L45" s="63"/>
      <c r="M45" s="63"/>
    </row>
    <row r="46" spans="2:13" ht="12.75">
      <c r="B46" s="62"/>
      <c r="C46" s="62"/>
      <c r="D46" s="62"/>
      <c r="E46" s="62"/>
      <c r="F46" s="62"/>
      <c r="G46" s="62"/>
      <c r="H46" s="62"/>
      <c r="I46" s="62"/>
      <c r="J46" s="2"/>
      <c r="K46" s="2"/>
      <c r="L46" s="2"/>
      <c r="M46" s="2"/>
    </row>
    <row r="47" spans="1:13" ht="12.75">
      <c r="A47" s="136"/>
      <c r="B47" s="242" t="s">
        <v>165</v>
      </c>
      <c r="C47" s="242"/>
      <c r="D47" s="242"/>
      <c r="E47" s="242"/>
      <c r="F47" s="242"/>
      <c r="G47" s="25"/>
      <c r="H47" s="62"/>
      <c r="I47" s="62"/>
      <c r="J47" s="2"/>
      <c r="K47" s="2"/>
      <c r="L47" s="2"/>
      <c r="M47" s="2"/>
    </row>
    <row r="48" spans="1:13" ht="12.75">
      <c r="A48" s="136"/>
      <c r="B48" s="227" t="s">
        <v>56</v>
      </c>
      <c r="C48" s="227"/>
      <c r="D48" s="227"/>
      <c r="E48" s="227"/>
      <c r="F48" s="227"/>
      <c r="G48" s="25"/>
      <c r="H48" s="62"/>
      <c r="I48" s="62"/>
      <c r="J48" s="2"/>
      <c r="K48" s="2"/>
      <c r="L48" s="2"/>
      <c r="M48" s="2"/>
    </row>
    <row r="49" spans="1:13" ht="12.75">
      <c r="A49" s="136"/>
      <c r="B49" s="227" t="s">
        <v>169</v>
      </c>
      <c r="C49" s="227"/>
      <c r="D49" s="227"/>
      <c r="E49" s="227"/>
      <c r="F49" s="227"/>
      <c r="G49" s="25"/>
      <c r="H49" s="62"/>
      <c r="I49" s="62"/>
      <c r="J49" s="2"/>
      <c r="K49" s="2"/>
      <c r="L49" s="2"/>
      <c r="M49" s="2"/>
    </row>
    <row r="50" spans="1:13" ht="12.75">
      <c r="A50" s="136"/>
      <c r="B50" s="17"/>
      <c r="C50" s="17"/>
      <c r="D50" s="17"/>
      <c r="E50" s="17"/>
      <c r="F50" s="17"/>
      <c r="G50" s="25"/>
      <c r="H50" s="62"/>
      <c r="I50" s="62"/>
      <c r="J50" s="2"/>
      <c r="K50" s="2"/>
      <c r="L50" s="2"/>
      <c r="M50" s="2"/>
    </row>
    <row r="51" spans="1:13" ht="12.75">
      <c r="A51" s="136"/>
      <c r="B51" s="243" t="s">
        <v>57</v>
      </c>
      <c r="C51" s="243"/>
      <c r="D51" s="243"/>
      <c r="E51" s="17"/>
      <c r="F51" s="17"/>
      <c r="G51" s="25"/>
      <c r="H51" s="62"/>
      <c r="I51" s="62"/>
      <c r="J51" s="2"/>
      <c r="K51" s="2"/>
      <c r="L51" s="2"/>
      <c r="M51" s="2"/>
    </row>
    <row r="52" spans="1:13" ht="12.75">
      <c r="A52" s="136"/>
      <c r="B52" s="243" t="s">
        <v>120</v>
      </c>
      <c r="C52" s="243"/>
      <c r="D52" s="243"/>
      <c r="E52" s="50"/>
      <c r="F52" s="110"/>
      <c r="G52" s="25"/>
      <c r="H52" s="62"/>
      <c r="I52" s="62"/>
      <c r="J52" s="2"/>
      <c r="K52" s="2"/>
      <c r="L52" s="2"/>
      <c r="M52" s="2"/>
    </row>
    <row r="53" spans="1:13" ht="12.75">
      <c r="A53" s="136"/>
      <c r="B53" s="243"/>
      <c r="C53" s="243"/>
      <c r="D53" s="243"/>
      <c r="E53" s="50"/>
      <c r="F53" s="50"/>
      <c r="G53" s="25"/>
      <c r="H53" s="62"/>
      <c r="I53" s="62"/>
      <c r="J53" s="2"/>
      <c r="K53" s="2"/>
      <c r="L53" s="2"/>
      <c r="M53" s="2"/>
    </row>
    <row r="54" spans="1:13" ht="12.75">
      <c r="A54" s="136"/>
      <c r="B54" s="243" t="s">
        <v>62</v>
      </c>
      <c r="C54" s="243"/>
      <c r="D54" s="243"/>
      <c r="E54" s="50"/>
      <c r="F54" s="50"/>
      <c r="G54" s="25"/>
      <c r="H54" s="62"/>
      <c r="I54" s="62"/>
      <c r="J54" s="2"/>
      <c r="K54" s="2"/>
      <c r="L54" s="2"/>
      <c r="M54" s="2"/>
    </row>
    <row r="55" spans="1:13" ht="12.75">
      <c r="A55" s="136"/>
      <c r="B55" s="244" t="s">
        <v>168</v>
      </c>
      <c r="C55" s="243"/>
      <c r="D55" s="243"/>
      <c r="E55" s="110"/>
      <c r="F55" s="50"/>
      <c r="G55" s="25"/>
      <c r="H55" s="62"/>
      <c r="I55" s="62"/>
      <c r="J55" s="2"/>
      <c r="K55" s="2"/>
      <c r="L55" s="2"/>
      <c r="M55" s="2"/>
    </row>
    <row r="56" spans="1:13" ht="12.75">
      <c r="A56" s="136"/>
      <c r="B56" s="243" t="s">
        <v>121</v>
      </c>
      <c r="C56" s="243"/>
      <c r="D56" s="243"/>
      <c r="E56" s="108"/>
      <c r="F56" s="50"/>
      <c r="G56" s="25"/>
      <c r="H56" s="62"/>
      <c r="I56" s="62"/>
      <c r="J56" s="2"/>
      <c r="K56" s="2"/>
      <c r="L56" s="2"/>
      <c r="M56" s="2"/>
    </row>
    <row r="57" spans="1:13" ht="12.75">
      <c r="A57" s="136"/>
      <c r="B57" s="243" t="s">
        <v>122</v>
      </c>
      <c r="C57" s="243"/>
      <c r="D57" s="243"/>
      <c r="E57" s="108"/>
      <c r="F57" s="50"/>
      <c r="G57" s="25"/>
      <c r="H57" s="62"/>
      <c r="I57" s="62"/>
      <c r="J57" s="2"/>
      <c r="K57" s="2"/>
      <c r="L57" s="2"/>
      <c r="M57" s="2"/>
    </row>
    <row r="58" spans="1:13" ht="12.75">
      <c r="A58" s="136"/>
      <c r="B58" s="243" t="s">
        <v>123</v>
      </c>
      <c r="C58" s="243"/>
      <c r="D58" s="243"/>
      <c r="E58" s="108"/>
      <c r="F58" s="50"/>
      <c r="G58" s="25"/>
      <c r="H58" s="62"/>
      <c r="I58" s="62"/>
      <c r="J58" s="2"/>
      <c r="K58" s="2"/>
      <c r="L58" s="2"/>
      <c r="M58" s="2"/>
    </row>
    <row r="59" spans="1:13" ht="12.75">
      <c r="A59" s="136"/>
      <c r="B59" s="243" t="s">
        <v>124</v>
      </c>
      <c r="C59" s="243"/>
      <c r="D59" s="243"/>
      <c r="E59" s="108"/>
      <c r="F59" s="50"/>
      <c r="G59" s="25"/>
      <c r="H59" s="62"/>
      <c r="I59" s="62"/>
      <c r="J59" s="2"/>
      <c r="K59" s="2"/>
      <c r="L59" s="2"/>
      <c r="M59" s="2"/>
    </row>
    <row r="60" spans="1:13" ht="12.75">
      <c r="A60" s="136"/>
      <c r="B60" s="243" t="s">
        <v>125</v>
      </c>
      <c r="C60" s="243"/>
      <c r="D60" s="243"/>
      <c r="E60" s="108"/>
      <c r="F60" s="50"/>
      <c r="G60" s="25"/>
      <c r="H60" s="62"/>
      <c r="I60" s="62"/>
      <c r="J60" s="2"/>
      <c r="K60" s="2"/>
      <c r="L60" s="2"/>
      <c r="M60" s="2"/>
    </row>
    <row r="61" spans="1:13" ht="12.75">
      <c r="A61" s="136"/>
      <c r="B61" s="243" t="s">
        <v>126</v>
      </c>
      <c r="C61" s="243"/>
      <c r="D61" s="243"/>
      <c r="E61" s="109"/>
      <c r="F61" s="50"/>
      <c r="G61" s="25"/>
      <c r="H61" s="62"/>
      <c r="I61" s="62"/>
      <c r="J61" s="2"/>
      <c r="K61" s="2"/>
      <c r="L61" s="2"/>
      <c r="M61" s="2"/>
    </row>
    <row r="62" spans="1:13" ht="12.75">
      <c r="A62" s="136"/>
      <c r="B62" s="243" t="s">
        <v>127</v>
      </c>
      <c r="C62" s="243"/>
      <c r="D62" s="243"/>
      <c r="E62" s="50"/>
      <c r="F62" s="109"/>
      <c r="G62" s="25"/>
      <c r="H62" s="62"/>
      <c r="I62" s="62"/>
      <c r="J62" s="2"/>
      <c r="K62" s="2"/>
      <c r="L62" s="2"/>
      <c r="M62" s="2"/>
    </row>
    <row r="63" spans="1:13" ht="13.5" thickBot="1">
      <c r="A63" s="136"/>
      <c r="B63" s="243" t="s">
        <v>72</v>
      </c>
      <c r="C63" s="243"/>
      <c r="D63" s="243"/>
      <c r="E63" s="50"/>
      <c r="F63" s="111"/>
      <c r="G63" s="25"/>
      <c r="H63" s="62"/>
      <c r="I63" s="62"/>
      <c r="J63" s="2"/>
      <c r="K63" s="2"/>
      <c r="L63" s="2"/>
      <c r="M63" s="2"/>
    </row>
    <row r="64" spans="1:13" ht="13.5" thickTop="1">
      <c r="A64" s="136"/>
      <c r="B64" s="25"/>
      <c r="C64" s="25"/>
      <c r="D64" s="25"/>
      <c r="E64" s="25"/>
      <c r="F64" s="65">
        <f>IF(F63="","",IF(F63=4960,"Correct!","Try again!"))</f>
      </c>
      <c r="G64" s="25"/>
      <c r="H64" s="62"/>
      <c r="I64" s="62"/>
      <c r="J64" s="2"/>
      <c r="K64" s="2"/>
      <c r="L64" s="2"/>
      <c r="M64" s="2"/>
    </row>
    <row r="65" spans="2:13" ht="12.75">
      <c r="B65" s="62"/>
      <c r="C65" s="62"/>
      <c r="D65" s="62"/>
      <c r="E65" s="62"/>
      <c r="F65" s="62"/>
      <c r="G65" s="62"/>
      <c r="H65" s="62"/>
      <c r="I65" s="62"/>
      <c r="J65" s="2"/>
      <c r="K65" s="2"/>
      <c r="L65" s="2"/>
      <c r="M65" s="2"/>
    </row>
    <row r="66" spans="1:13" ht="12.75">
      <c r="A66" s="136"/>
      <c r="B66" s="242" t="s">
        <v>165</v>
      </c>
      <c r="C66" s="242"/>
      <c r="D66" s="242"/>
      <c r="E66" s="242"/>
      <c r="F66" s="242"/>
      <c r="G66" s="25"/>
      <c r="H66" s="62"/>
      <c r="I66" s="62"/>
      <c r="J66" s="2"/>
      <c r="K66" s="2"/>
      <c r="L66" s="2"/>
      <c r="M66" s="2"/>
    </row>
    <row r="67" spans="1:13" ht="12.75">
      <c r="A67" s="136"/>
      <c r="B67" s="227" t="s">
        <v>266</v>
      </c>
      <c r="C67" s="227"/>
      <c r="D67" s="227"/>
      <c r="E67" s="227"/>
      <c r="F67" s="227"/>
      <c r="G67" s="25"/>
      <c r="H67" s="62"/>
      <c r="I67" s="62"/>
      <c r="J67" s="2"/>
      <c r="K67" s="2"/>
      <c r="L67" s="2"/>
      <c r="M67" s="2"/>
    </row>
    <row r="68" spans="1:13" ht="12.75">
      <c r="A68" s="136"/>
      <c r="B68" s="227" t="s">
        <v>169</v>
      </c>
      <c r="C68" s="227"/>
      <c r="D68" s="227"/>
      <c r="E68" s="227"/>
      <c r="F68" s="227"/>
      <c r="G68" s="25"/>
      <c r="H68" s="62"/>
      <c r="I68" s="2"/>
      <c r="J68" s="2"/>
      <c r="K68" s="2"/>
      <c r="L68" s="2"/>
      <c r="M68" s="2"/>
    </row>
    <row r="69" spans="1:13" ht="12.75">
      <c r="A69" s="136"/>
      <c r="B69" s="17"/>
      <c r="C69" s="17"/>
      <c r="D69" s="17"/>
      <c r="E69" s="17"/>
      <c r="F69" s="18"/>
      <c r="G69" s="25"/>
      <c r="H69" s="62"/>
      <c r="I69" s="2"/>
      <c r="J69" s="2"/>
      <c r="K69" s="2"/>
      <c r="L69" s="2"/>
      <c r="M69" s="2"/>
    </row>
    <row r="70" spans="1:13" ht="12.75">
      <c r="A70" s="136"/>
      <c r="B70" s="239" t="s">
        <v>273</v>
      </c>
      <c r="C70" s="238"/>
      <c r="D70" s="238"/>
      <c r="E70" s="238"/>
      <c r="F70" s="112"/>
      <c r="G70" s="63"/>
      <c r="H70" s="2"/>
      <c r="I70" s="2"/>
      <c r="J70" s="2"/>
      <c r="K70" s="2"/>
      <c r="L70" s="2"/>
      <c r="M70" s="2"/>
    </row>
    <row r="71" spans="1:13" ht="12.75">
      <c r="A71" s="136"/>
      <c r="B71" s="238" t="s">
        <v>128</v>
      </c>
      <c r="C71" s="238"/>
      <c r="D71" s="238"/>
      <c r="E71" s="238"/>
      <c r="F71" s="113"/>
      <c r="G71" s="63"/>
      <c r="H71" s="2"/>
      <c r="I71" s="2"/>
      <c r="J71" s="2"/>
      <c r="K71" s="2"/>
      <c r="L71" s="2"/>
      <c r="M71" s="2"/>
    </row>
    <row r="72" spans="1:13" ht="12.75">
      <c r="A72" s="136"/>
      <c r="B72" s="238"/>
      <c r="C72" s="238"/>
      <c r="D72" s="238"/>
      <c r="E72" s="238"/>
      <c r="F72" s="112"/>
      <c r="G72" s="63"/>
      <c r="H72" s="2"/>
      <c r="I72" s="2"/>
      <c r="J72" s="2"/>
      <c r="K72" s="2"/>
      <c r="L72" s="2"/>
      <c r="M72" s="2"/>
    </row>
    <row r="73" spans="1:13" ht="12.75">
      <c r="A73" s="136"/>
      <c r="B73" s="239" t="s">
        <v>268</v>
      </c>
      <c r="C73" s="238"/>
      <c r="D73" s="238"/>
      <c r="E73" s="238"/>
      <c r="F73" s="109"/>
      <c r="G73" s="63"/>
      <c r="H73" s="2"/>
      <c r="I73" s="2"/>
      <c r="J73" s="2"/>
      <c r="K73" s="2"/>
      <c r="L73" s="2"/>
      <c r="M73" s="2"/>
    </row>
    <row r="74" spans="1:13" ht="13.5" thickBot="1">
      <c r="A74" s="136"/>
      <c r="B74" s="239" t="s">
        <v>274</v>
      </c>
      <c r="C74" s="238"/>
      <c r="D74" s="238"/>
      <c r="E74" s="238"/>
      <c r="F74" s="111"/>
      <c r="G74" s="63"/>
      <c r="H74" s="2"/>
      <c r="I74" s="6"/>
      <c r="J74" s="2"/>
      <c r="K74" s="2"/>
      <c r="L74" s="2"/>
      <c r="M74" s="2"/>
    </row>
    <row r="75" spans="1:13" ht="13.5" thickTop="1">
      <c r="A75" s="136"/>
      <c r="B75" s="19"/>
      <c r="C75" s="19"/>
      <c r="D75" s="19"/>
      <c r="E75" s="18"/>
      <c r="F75" s="65">
        <f>IF(F74="","",IF(F74=24960,"Correct!","Try again!"))</f>
      </c>
      <c r="G75" s="63"/>
      <c r="H75" s="2"/>
      <c r="I75" s="2"/>
      <c r="J75" s="2"/>
      <c r="K75" s="2"/>
      <c r="L75" s="2"/>
      <c r="M75" s="2"/>
    </row>
    <row r="76" spans="2:13" ht="12.75">
      <c r="B76" s="62"/>
      <c r="C76" s="62"/>
      <c r="D76" s="62"/>
      <c r="E76" s="62"/>
      <c r="F76" s="62"/>
      <c r="G76" s="6"/>
      <c r="H76" s="6"/>
      <c r="I76" s="2"/>
      <c r="J76" s="2"/>
      <c r="K76" s="2"/>
      <c r="L76" s="2"/>
      <c r="M76" s="2"/>
    </row>
    <row r="77" spans="1:13" ht="12.75">
      <c r="A77" s="136"/>
      <c r="B77" s="242" t="s">
        <v>165</v>
      </c>
      <c r="C77" s="242"/>
      <c r="D77" s="242"/>
      <c r="E77" s="242"/>
      <c r="F77" s="242"/>
      <c r="G77" s="63"/>
      <c r="H77" s="2"/>
      <c r="I77" s="2"/>
      <c r="J77" s="2"/>
      <c r="K77" s="2"/>
      <c r="L77" s="2"/>
      <c r="M77" s="2"/>
    </row>
    <row r="78" spans="1:13" ht="12.75">
      <c r="A78" s="136"/>
      <c r="B78" s="227" t="s">
        <v>75</v>
      </c>
      <c r="C78" s="227"/>
      <c r="D78" s="227"/>
      <c r="E78" s="227"/>
      <c r="F78" s="227"/>
      <c r="G78" s="63"/>
      <c r="H78" s="2"/>
      <c r="I78" s="2"/>
      <c r="J78" s="2"/>
      <c r="K78" s="2"/>
      <c r="L78" s="2"/>
      <c r="M78" s="2"/>
    </row>
    <row r="79" spans="1:13" ht="12.75">
      <c r="A79" s="136"/>
      <c r="B79" s="241" t="s">
        <v>166</v>
      </c>
      <c r="C79" s="241"/>
      <c r="D79" s="241"/>
      <c r="E79" s="241"/>
      <c r="F79" s="241"/>
      <c r="G79" s="63"/>
      <c r="H79" s="2"/>
      <c r="I79" s="2"/>
      <c r="J79" s="2"/>
      <c r="K79" s="2"/>
      <c r="L79" s="2"/>
      <c r="M79" s="2"/>
    </row>
    <row r="80" spans="1:13" ht="12.75">
      <c r="A80" s="136"/>
      <c r="B80" s="17"/>
      <c r="C80" s="17"/>
      <c r="D80" s="17"/>
      <c r="E80" s="17"/>
      <c r="F80" s="18"/>
      <c r="G80" s="63"/>
      <c r="H80" s="2"/>
      <c r="I80" s="2"/>
      <c r="J80" s="2"/>
      <c r="K80" s="2"/>
      <c r="L80" s="2"/>
      <c r="M80" s="2"/>
    </row>
    <row r="81" spans="1:13" ht="12.75">
      <c r="A81" s="136"/>
      <c r="B81" s="224" t="s">
        <v>77</v>
      </c>
      <c r="C81" s="224"/>
      <c r="D81" s="224"/>
      <c r="E81" s="224"/>
      <c r="F81" s="224"/>
      <c r="G81" s="63"/>
      <c r="H81" s="2"/>
      <c r="I81" s="2"/>
      <c r="J81" s="2"/>
      <c r="K81" s="2"/>
      <c r="L81" s="2"/>
      <c r="M81" s="2"/>
    </row>
    <row r="82" spans="1:13" ht="12.75">
      <c r="A82" s="136"/>
      <c r="B82" s="238" t="s">
        <v>4</v>
      </c>
      <c r="C82" s="238"/>
      <c r="D82" s="238"/>
      <c r="E82" s="50"/>
      <c r="F82" s="110"/>
      <c r="G82" s="63"/>
      <c r="H82" s="2"/>
      <c r="I82" s="2"/>
      <c r="J82" s="2"/>
      <c r="K82" s="2"/>
      <c r="L82" s="2"/>
      <c r="M82" s="2"/>
    </row>
    <row r="83" spans="1:13" ht="12.75">
      <c r="A83" s="136"/>
      <c r="B83" s="238" t="s">
        <v>5</v>
      </c>
      <c r="C83" s="238"/>
      <c r="D83" s="238"/>
      <c r="E83" s="50"/>
      <c r="F83" s="108"/>
      <c r="G83" s="63"/>
      <c r="H83" s="2"/>
      <c r="I83" s="2"/>
      <c r="J83" s="2"/>
      <c r="K83" s="2"/>
      <c r="L83" s="2"/>
      <c r="M83" s="2"/>
    </row>
    <row r="84" spans="1:13" ht="12.75">
      <c r="A84" s="136"/>
      <c r="B84" s="238" t="s">
        <v>96</v>
      </c>
      <c r="C84" s="238"/>
      <c r="D84" s="238"/>
      <c r="E84" s="50"/>
      <c r="F84" s="108"/>
      <c r="G84" s="63"/>
      <c r="H84" s="2"/>
      <c r="I84" s="2"/>
      <c r="J84" s="2"/>
      <c r="K84" s="2"/>
      <c r="L84" s="2"/>
      <c r="M84" s="2"/>
    </row>
    <row r="85" spans="1:13" ht="12.75">
      <c r="A85" s="136"/>
      <c r="B85" s="238" t="s">
        <v>7</v>
      </c>
      <c r="C85" s="238"/>
      <c r="D85" s="238"/>
      <c r="E85" s="50"/>
      <c r="F85" s="114"/>
      <c r="G85" s="63"/>
      <c r="H85" s="2"/>
      <c r="I85" s="2"/>
      <c r="J85" s="2"/>
      <c r="K85" s="2"/>
      <c r="L85" s="2"/>
      <c r="M85" s="2"/>
    </row>
    <row r="86" spans="1:13" ht="12.75">
      <c r="A86" s="136"/>
      <c r="B86" s="238" t="s">
        <v>97</v>
      </c>
      <c r="C86" s="238"/>
      <c r="D86" s="238"/>
      <c r="E86" s="112"/>
      <c r="F86" s="50"/>
      <c r="G86" s="63"/>
      <c r="H86" s="2"/>
      <c r="I86" s="2"/>
      <c r="J86" s="2"/>
      <c r="K86" s="2"/>
      <c r="L86" s="2"/>
      <c r="M86" s="2"/>
    </row>
    <row r="87" spans="1:13" ht="12.75">
      <c r="A87" s="136"/>
      <c r="B87" s="238" t="s">
        <v>129</v>
      </c>
      <c r="C87" s="238"/>
      <c r="D87" s="238"/>
      <c r="E87" s="109"/>
      <c r="F87" s="102"/>
      <c r="G87" s="63"/>
      <c r="H87" s="2"/>
      <c r="I87" s="2"/>
      <c r="J87" s="2"/>
      <c r="K87" s="2"/>
      <c r="L87" s="2"/>
      <c r="M87" s="2"/>
    </row>
    <row r="88" spans="1:13" ht="13.5" thickBot="1">
      <c r="A88" s="136"/>
      <c r="B88" s="238" t="s">
        <v>78</v>
      </c>
      <c r="C88" s="238"/>
      <c r="D88" s="238"/>
      <c r="E88" s="50"/>
      <c r="F88" s="111"/>
      <c r="G88" s="63"/>
      <c r="H88" s="2"/>
      <c r="I88" s="2"/>
      <c r="J88" s="2"/>
      <c r="K88" s="2"/>
      <c r="L88" s="2"/>
      <c r="M88" s="2"/>
    </row>
    <row r="89" spans="1:13" ht="13.5" thickTop="1">
      <c r="A89" s="136"/>
      <c r="B89" s="238"/>
      <c r="C89" s="238"/>
      <c r="D89" s="238"/>
      <c r="E89" s="50"/>
      <c r="F89" s="50"/>
      <c r="G89" s="63"/>
      <c r="H89" s="2"/>
      <c r="I89" s="2"/>
      <c r="J89" s="2"/>
      <c r="K89" s="2"/>
      <c r="L89" s="2"/>
      <c r="M89" s="2"/>
    </row>
    <row r="90" spans="1:13" ht="12.75">
      <c r="A90" s="136"/>
      <c r="B90" s="240" t="s">
        <v>79</v>
      </c>
      <c r="C90" s="240"/>
      <c r="D90" s="240"/>
      <c r="E90" s="240"/>
      <c r="F90" s="240"/>
      <c r="G90" s="63"/>
      <c r="H90" s="2"/>
      <c r="I90" s="2"/>
      <c r="J90" s="2"/>
      <c r="K90" s="2"/>
      <c r="L90" s="2"/>
      <c r="M90" s="2"/>
    </row>
    <row r="91" spans="1:13" ht="12.75">
      <c r="A91" s="136"/>
      <c r="B91" s="238" t="s">
        <v>17</v>
      </c>
      <c r="C91" s="238"/>
      <c r="D91" s="238"/>
      <c r="E91" s="115"/>
      <c r="F91" s="110"/>
      <c r="G91" s="63"/>
      <c r="H91" s="2"/>
      <c r="I91" s="2"/>
      <c r="J91" s="2"/>
      <c r="K91" s="2"/>
      <c r="L91" s="2"/>
      <c r="M91" s="2"/>
    </row>
    <row r="92" spans="1:13" ht="12.75">
      <c r="A92" s="136"/>
      <c r="B92" s="238" t="s">
        <v>98</v>
      </c>
      <c r="C92" s="238"/>
      <c r="D92" s="238"/>
      <c r="E92" s="115"/>
      <c r="F92" s="108"/>
      <c r="G92" s="63"/>
      <c r="H92" s="2"/>
      <c r="I92" s="2"/>
      <c r="J92" s="2"/>
      <c r="K92" s="2"/>
      <c r="L92" s="2"/>
      <c r="M92" s="2"/>
    </row>
    <row r="93" spans="1:13" ht="12.75">
      <c r="A93" s="136"/>
      <c r="B93" s="238" t="s">
        <v>19</v>
      </c>
      <c r="C93" s="238"/>
      <c r="D93" s="238"/>
      <c r="E93" s="115"/>
      <c r="F93" s="108"/>
      <c r="G93" s="63"/>
      <c r="H93" s="2"/>
      <c r="I93" s="2"/>
      <c r="J93" s="2"/>
      <c r="K93" s="2"/>
      <c r="L93" s="2"/>
      <c r="M93" s="2"/>
    </row>
    <row r="94" spans="1:13" ht="12.75">
      <c r="A94" s="136"/>
      <c r="B94" s="238" t="s">
        <v>99</v>
      </c>
      <c r="C94" s="238"/>
      <c r="D94" s="238"/>
      <c r="E94" s="115"/>
      <c r="F94" s="108"/>
      <c r="G94" s="63"/>
      <c r="H94" s="2"/>
      <c r="I94" s="2"/>
      <c r="J94" s="2"/>
      <c r="K94" s="2"/>
      <c r="L94" s="2"/>
      <c r="M94" s="2"/>
    </row>
    <row r="95" spans="1:13" ht="12.75">
      <c r="A95" s="136"/>
      <c r="B95" s="238" t="s">
        <v>100</v>
      </c>
      <c r="C95" s="238"/>
      <c r="D95" s="238"/>
      <c r="E95" s="115"/>
      <c r="F95" s="109"/>
      <c r="G95" s="63"/>
      <c r="H95" s="2"/>
      <c r="I95" s="2"/>
      <c r="J95" s="2"/>
      <c r="K95" s="2"/>
      <c r="L95" s="2"/>
      <c r="M95" s="2"/>
    </row>
    <row r="96" spans="1:13" ht="12.75">
      <c r="A96" s="136"/>
      <c r="B96" s="238" t="s">
        <v>80</v>
      </c>
      <c r="C96" s="238"/>
      <c r="D96" s="238"/>
      <c r="E96" s="50"/>
      <c r="F96" s="70"/>
      <c r="G96" s="63"/>
      <c r="H96" s="2"/>
      <c r="I96" s="2"/>
      <c r="J96" s="2"/>
      <c r="K96" s="2"/>
      <c r="L96" s="2"/>
      <c r="M96" s="2"/>
    </row>
    <row r="97" spans="1:13" ht="12.75">
      <c r="A97" s="136"/>
      <c r="B97" s="238"/>
      <c r="C97" s="238"/>
      <c r="D97" s="238"/>
      <c r="E97" s="50"/>
      <c r="F97" s="50"/>
      <c r="G97" s="63"/>
      <c r="H97" s="2"/>
      <c r="I97" s="2"/>
      <c r="J97" s="2"/>
      <c r="K97" s="2"/>
      <c r="L97" s="2"/>
      <c r="M97" s="2"/>
    </row>
    <row r="98" spans="1:13" ht="12.75">
      <c r="A98" s="136"/>
      <c r="B98" s="224" t="s">
        <v>146</v>
      </c>
      <c r="C98" s="224"/>
      <c r="D98" s="224"/>
      <c r="E98" s="224"/>
      <c r="F98" s="224"/>
      <c r="G98" s="63"/>
      <c r="H98" s="2"/>
      <c r="I98" s="2"/>
      <c r="J98" s="2"/>
      <c r="K98" s="2"/>
      <c r="L98" s="2"/>
      <c r="M98" s="2"/>
    </row>
    <row r="99" spans="1:13" ht="12.75">
      <c r="A99" s="136"/>
      <c r="B99" s="239" t="s">
        <v>259</v>
      </c>
      <c r="C99" s="238"/>
      <c r="D99" s="238"/>
      <c r="E99" s="213"/>
      <c r="F99" s="168"/>
      <c r="G99" s="63"/>
      <c r="H99" s="2"/>
      <c r="I99" s="2"/>
      <c r="J99" s="2"/>
      <c r="K99" s="2"/>
      <c r="L99" s="2"/>
      <c r="M99" s="2"/>
    </row>
    <row r="100" spans="1:13" ht="12.75">
      <c r="A100" s="136"/>
      <c r="B100" s="239" t="s">
        <v>260</v>
      </c>
      <c r="C100" s="238"/>
      <c r="D100" s="238"/>
      <c r="E100" s="50"/>
      <c r="F100" s="109"/>
      <c r="G100" s="63"/>
      <c r="H100" s="2"/>
      <c r="I100" s="2"/>
      <c r="J100" s="2"/>
      <c r="K100" s="2"/>
      <c r="L100" s="2"/>
      <c r="M100" s="2"/>
    </row>
    <row r="101" spans="1:13" ht="13.5" thickBot="1">
      <c r="A101" s="136"/>
      <c r="B101" s="238" t="s">
        <v>118</v>
      </c>
      <c r="C101" s="238"/>
      <c r="D101" s="238"/>
      <c r="E101" s="50"/>
      <c r="F101" s="111"/>
      <c r="G101" s="63"/>
      <c r="H101" s="2"/>
      <c r="I101" s="2"/>
      <c r="J101" s="2"/>
      <c r="K101" s="2"/>
      <c r="L101" s="2"/>
      <c r="M101" s="2"/>
    </row>
    <row r="102" spans="1:13" ht="13.5" thickTop="1">
      <c r="A102" s="136"/>
      <c r="B102" s="17"/>
      <c r="C102" s="17"/>
      <c r="D102" s="17"/>
      <c r="E102" s="17"/>
      <c r="F102" s="65">
        <f>IF(F101="","",IF(F101=124960,"Correct!","Try again!"))</f>
      </c>
      <c r="G102" s="63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</sheetData>
  <sheetProtection password="C690" sheet="1" objects="1" scenarios="1" selectLockedCells="1"/>
  <mergeCells count="91">
    <mergeCell ref="B14:D14"/>
    <mergeCell ref="B15:D15"/>
    <mergeCell ref="K9:L9"/>
    <mergeCell ref="K8:L8"/>
    <mergeCell ref="E9:F9"/>
    <mergeCell ref="E8:F8"/>
    <mergeCell ref="G9:J9"/>
    <mergeCell ref="B6:L6"/>
    <mergeCell ref="B5:L5"/>
    <mergeCell ref="B11:D11"/>
    <mergeCell ref="B10:D10"/>
    <mergeCell ref="B12:D12"/>
    <mergeCell ref="B13:D13"/>
    <mergeCell ref="B52:D52"/>
    <mergeCell ref="B53:D53"/>
    <mergeCell ref="B54:D54"/>
    <mergeCell ref="B72:E72"/>
    <mergeCell ref="B48:F48"/>
    <mergeCell ref="B47:F47"/>
    <mergeCell ref="B49:F49"/>
    <mergeCell ref="B71:E71"/>
    <mergeCell ref="C39:F39"/>
    <mergeCell ref="C40:F40"/>
    <mergeCell ref="B23:D23"/>
    <mergeCell ref="B24:D24"/>
    <mergeCell ref="B25:D25"/>
    <mergeCell ref="B28:D28"/>
    <mergeCell ref="C3:D3"/>
    <mergeCell ref="C2:D2"/>
    <mergeCell ref="B29:D29"/>
    <mergeCell ref="B21:D21"/>
    <mergeCell ref="B68:F68"/>
    <mergeCell ref="B67:F67"/>
    <mergeCell ref="B66:F66"/>
    <mergeCell ref="B30:D30"/>
    <mergeCell ref="C37:F37"/>
    <mergeCell ref="C38:F38"/>
    <mergeCell ref="B16:D16"/>
    <mergeCell ref="B17:D17"/>
    <mergeCell ref="B18:D18"/>
    <mergeCell ref="B19:D19"/>
    <mergeCell ref="B26:D26"/>
    <mergeCell ref="B27:D27"/>
    <mergeCell ref="B22:D22"/>
    <mergeCell ref="B20:D20"/>
    <mergeCell ref="C1:D1"/>
    <mergeCell ref="B51:D51"/>
    <mergeCell ref="B31:D31"/>
    <mergeCell ref="B32:D32"/>
    <mergeCell ref="B33:D33"/>
    <mergeCell ref="C44:F44"/>
    <mergeCell ref="C41:F41"/>
    <mergeCell ref="C42:F42"/>
    <mergeCell ref="C43:F43"/>
    <mergeCell ref="C36:F3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E74"/>
    <mergeCell ref="B82:D82"/>
    <mergeCell ref="B83:D83"/>
    <mergeCell ref="B70:E70"/>
    <mergeCell ref="B73:E73"/>
    <mergeCell ref="B84:D84"/>
    <mergeCell ref="B85:D85"/>
    <mergeCell ref="B86:D86"/>
    <mergeCell ref="B79:F79"/>
    <mergeCell ref="B78:F78"/>
    <mergeCell ref="B77:F77"/>
    <mergeCell ref="B81:F81"/>
    <mergeCell ref="B87:D87"/>
    <mergeCell ref="B88:D88"/>
    <mergeCell ref="B89:D89"/>
    <mergeCell ref="B91:D91"/>
    <mergeCell ref="B92:D92"/>
    <mergeCell ref="B93:D93"/>
    <mergeCell ref="B90:F90"/>
    <mergeCell ref="B94:D94"/>
    <mergeCell ref="B95:D95"/>
    <mergeCell ref="B96:D96"/>
    <mergeCell ref="B97:D97"/>
    <mergeCell ref="B100:D100"/>
    <mergeCell ref="B101:D101"/>
    <mergeCell ref="B98:F98"/>
    <mergeCell ref="B99:D99"/>
  </mergeCells>
  <dataValidations count="1">
    <dataValidation type="list" allowBlank="1" showInputMessage="1" showErrorMessage="1" sqref="G10:G32 I11:I33">
      <formula1>"(a), (b), (c), (d), (e), (f), (g), (h)"</formula1>
    </dataValidation>
  </dataValidations>
  <printOptions horizontalCentered="1"/>
  <pageMargins left="0" right="0" top="0.75" bottom="0.75" header="0.5" footer="0.5"/>
  <pageSetup horizontalDpi="600" verticalDpi="600" orientation="landscape" scale="81" r:id="rId3"/>
  <rowBreaks count="2" manualBreakCount="2">
    <brk id="46" max="255" man="1"/>
    <brk id="7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10" width="12.7109375" style="0" customWidth="1"/>
    <col min="11" max="11" width="2.7109375" style="0" customWidth="1"/>
    <col min="12" max="33" width="12.7109375" style="0" customWidth="1"/>
  </cols>
  <sheetData>
    <row r="1" spans="1:3" ht="12.75">
      <c r="A1" s="253" t="s">
        <v>133</v>
      </c>
      <c r="B1" s="253"/>
      <c r="C1" s="253"/>
    </row>
    <row r="3" spans="1:11" ht="12.75">
      <c r="A3" s="136"/>
      <c r="B3" s="242" t="s">
        <v>165</v>
      </c>
      <c r="C3" s="242"/>
      <c r="D3" s="242"/>
      <c r="E3" s="242"/>
      <c r="F3" s="242"/>
      <c r="G3" s="242"/>
      <c r="H3" s="242"/>
      <c r="I3" s="242"/>
      <c r="J3" s="242"/>
      <c r="K3" s="12"/>
    </row>
    <row r="4" spans="1:11" ht="12.75">
      <c r="A4" s="136"/>
      <c r="B4" s="248" t="s">
        <v>166</v>
      </c>
      <c r="C4" s="242"/>
      <c r="D4" s="242"/>
      <c r="E4" s="242"/>
      <c r="F4" s="242"/>
      <c r="G4" s="242"/>
      <c r="H4" s="242"/>
      <c r="I4" s="242"/>
      <c r="J4" s="242"/>
      <c r="K4" s="12"/>
    </row>
    <row r="5" spans="1:11" ht="12.75">
      <c r="A5" s="136"/>
      <c r="B5" s="18"/>
      <c r="C5" s="18"/>
      <c r="D5" s="18"/>
      <c r="E5" s="24"/>
      <c r="F5" s="24"/>
      <c r="G5" s="24"/>
      <c r="H5" s="24"/>
      <c r="I5" s="24"/>
      <c r="J5" s="17"/>
      <c r="K5" s="12"/>
    </row>
    <row r="6" spans="1:11" ht="12.75">
      <c r="A6" s="136"/>
      <c r="B6" s="35"/>
      <c r="C6" s="35"/>
      <c r="D6" s="35"/>
      <c r="E6" s="37" t="s">
        <v>92</v>
      </c>
      <c r="F6" s="37"/>
      <c r="G6" s="36"/>
      <c r="H6" s="36"/>
      <c r="I6" s="37" t="s">
        <v>93</v>
      </c>
      <c r="J6" s="38"/>
      <c r="K6" s="12"/>
    </row>
    <row r="7" spans="1:11" ht="12.75">
      <c r="A7" s="136"/>
      <c r="B7" s="35"/>
      <c r="C7" s="35"/>
      <c r="D7" s="35"/>
      <c r="E7" s="145" t="s">
        <v>94</v>
      </c>
      <c r="F7" s="144"/>
      <c r="G7" s="145" t="s">
        <v>95</v>
      </c>
      <c r="H7" s="145"/>
      <c r="I7" s="145" t="s">
        <v>94</v>
      </c>
      <c r="J7" s="146"/>
      <c r="K7" s="12"/>
    </row>
    <row r="8" spans="1:11" ht="12.75">
      <c r="A8" s="136"/>
      <c r="B8" s="254" t="s">
        <v>4</v>
      </c>
      <c r="C8" s="254"/>
      <c r="D8" s="254"/>
      <c r="E8" s="56">
        <v>34000</v>
      </c>
      <c r="F8" s="50"/>
      <c r="G8" s="50"/>
      <c r="H8" s="50"/>
      <c r="I8" s="56">
        <v>34000</v>
      </c>
      <c r="J8" s="50"/>
      <c r="K8" s="12"/>
    </row>
    <row r="9" spans="1:11" ht="12.75">
      <c r="A9" s="136"/>
      <c r="B9" s="245" t="s">
        <v>5</v>
      </c>
      <c r="C9" s="245"/>
      <c r="D9" s="245"/>
      <c r="E9" s="50">
        <v>14000</v>
      </c>
      <c r="F9" s="50"/>
      <c r="G9" s="51"/>
      <c r="H9" s="52"/>
      <c r="I9" s="50">
        <v>22000</v>
      </c>
      <c r="J9" s="50"/>
      <c r="K9" s="12"/>
    </row>
    <row r="10" spans="1:11" ht="12.75">
      <c r="A10" s="136"/>
      <c r="B10" s="245" t="s">
        <v>96</v>
      </c>
      <c r="C10" s="245"/>
      <c r="D10" s="245"/>
      <c r="E10" s="50">
        <v>16000</v>
      </c>
      <c r="F10" s="50"/>
      <c r="G10" s="52"/>
      <c r="H10" s="52"/>
      <c r="I10" s="50">
        <v>2000</v>
      </c>
      <c r="J10" s="50"/>
      <c r="K10" s="12"/>
    </row>
    <row r="11" spans="1:11" ht="12.75">
      <c r="A11" s="136"/>
      <c r="B11" s="245" t="s">
        <v>7</v>
      </c>
      <c r="C11" s="245"/>
      <c r="D11" s="245"/>
      <c r="E11" s="50">
        <v>8540</v>
      </c>
      <c r="F11" s="50"/>
      <c r="G11" s="52"/>
      <c r="H11" s="52"/>
      <c r="I11" s="50">
        <v>2960</v>
      </c>
      <c r="J11" s="50"/>
      <c r="K11" s="12"/>
    </row>
    <row r="12" spans="1:11" ht="12.75">
      <c r="A12" s="136"/>
      <c r="B12" s="245" t="s">
        <v>97</v>
      </c>
      <c r="C12" s="245"/>
      <c r="D12" s="245"/>
      <c r="E12" s="50">
        <v>84000</v>
      </c>
      <c r="F12" s="50"/>
      <c r="G12" s="52"/>
      <c r="H12" s="52"/>
      <c r="I12" s="50">
        <v>84000</v>
      </c>
      <c r="J12" s="50"/>
      <c r="K12" s="12"/>
    </row>
    <row r="13" spans="1:11" ht="12.75">
      <c r="A13" s="136"/>
      <c r="B13" s="245" t="s">
        <v>134</v>
      </c>
      <c r="C13" s="245"/>
      <c r="D13" s="245"/>
      <c r="E13" s="50"/>
      <c r="F13" s="56">
        <v>14000</v>
      </c>
      <c r="G13" s="52"/>
      <c r="H13" s="52"/>
      <c r="I13" s="50"/>
      <c r="J13" s="56">
        <v>20000</v>
      </c>
      <c r="K13" s="12"/>
    </row>
    <row r="14" spans="1:11" ht="12.75">
      <c r="A14" s="136"/>
      <c r="B14" s="245" t="s">
        <v>17</v>
      </c>
      <c r="C14" s="245"/>
      <c r="D14" s="245"/>
      <c r="E14" s="50"/>
      <c r="F14" s="50">
        <v>9100</v>
      </c>
      <c r="G14" s="52"/>
      <c r="H14" s="52"/>
      <c r="I14" s="50"/>
      <c r="J14" s="50">
        <v>10000</v>
      </c>
      <c r="K14" s="12"/>
    </row>
    <row r="15" spans="1:11" ht="12.75">
      <c r="A15" s="136"/>
      <c r="B15" s="245" t="s">
        <v>98</v>
      </c>
      <c r="C15" s="245"/>
      <c r="D15" s="245"/>
      <c r="E15" s="50"/>
      <c r="F15" s="50">
        <v>0</v>
      </c>
      <c r="G15" s="52"/>
      <c r="H15" s="52"/>
      <c r="I15" s="50"/>
      <c r="J15" s="50">
        <v>1000</v>
      </c>
      <c r="K15" s="12"/>
    </row>
    <row r="16" spans="1:11" ht="12.75">
      <c r="A16" s="136"/>
      <c r="B16" s="245" t="s">
        <v>19</v>
      </c>
      <c r="C16" s="245"/>
      <c r="D16" s="245"/>
      <c r="E16" s="50"/>
      <c r="F16" s="50">
        <v>0</v>
      </c>
      <c r="G16" s="52"/>
      <c r="H16" s="52"/>
      <c r="I16" s="50"/>
      <c r="J16" s="50">
        <v>7000</v>
      </c>
      <c r="K16" s="12"/>
    </row>
    <row r="17" spans="1:11" ht="12.75">
      <c r="A17" s="136"/>
      <c r="B17" s="245" t="s">
        <v>99</v>
      </c>
      <c r="C17" s="245"/>
      <c r="D17" s="245"/>
      <c r="E17" s="50"/>
      <c r="F17" s="50">
        <v>18000</v>
      </c>
      <c r="G17" s="52"/>
      <c r="H17" s="52"/>
      <c r="I17" s="50"/>
      <c r="J17" s="50">
        <v>15000</v>
      </c>
      <c r="K17" s="12"/>
    </row>
    <row r="18" spans="1:11" ht="12.75">
      <c r="A18" s="136"/>
      <c r="B18" s="245" t="s">
        <v>100</v>
      </c>
      <c r="C18" s="245"/>
      <c r="D18" s="245"/>
      <c r="E18" s="50"/>
      <c r="F18" s="50">
        <v>52000</v>
      </c>
      <c r="G18" s="52"/>
      <c r="H18" s="52"/>
      <c r="I18" s="50"/>
      <c r="J18" s="50">
        <v>52000</v>
      </c>
      <c r="K18" s="12"/>
    </row>
    <row r="19" spans="1:11" ht="12.75">
      <c r="A19" s="136"/>
      <c r="B19" s="247" t="s">
        <v>259</v>
      </c>
      <c r="C19" s="245"/>
      <c r="D19" s="245"/>
      <c r="E19" s="50"/>
      <c r="F19" s="50">
        <v>15000</v>
      </c>
      <c r="G19" s="52"/>
      <c r="H19" s="52"/>
      <c r="I19" s="50"/>
      <c r="J19" s="50">
        <v>15000</v>
      </c>
      <c r="K19" s="12"/>
    </row>
    <row r="20" spans="1:11" ht="12.75">
      <c r="A20" s="136"/>
      <c r="B20" s="247" t="s">
        <v>260</v>
      </c>
      <c r="C20" s="245"/>
      <c r="D20" s="245"/>
      <c r="E20" s="50"/>
      <c r="F20" s="50">
        <v>25000</v>
      </c>
      <c r="G20" s="52"/>
      <c r="H20" s="52"/>
      <c r="I20" s="50"/>
      <c r="J20" s="50">
        <v>25000</v>
      </c>
      <c r="K20" s="12"/>
    </row>
    <row r="21" spans="1:11" ht="12.75">
      <c r="A21" s="136"/>
      <c r="B21" s="247" t="s">
        <v>261</v>
      </c>
      <c r="C21" s="245"/>
      <c r="D21" s="245"/>
      <c r="E21" s="50">
        <v>5000</v>
      </c>
      <c r="F21" s="50"/>
      <c r="G21" s="52"/>
      <c r="H21" s="52"/>
      <c r="I21" s="50">
        <v>5000</v>
      </c>
      <c r="J21" s="50"/>
      <c r="K21" s="12"/>
    </row>
    <row r="22" spans="1:11" ht="12.75">
      <c r="A22" s="136"/>
      <c r="B22" s="245" t="s">
        <v>101</v>
      </c>
      <c r="C22" s="245"/>
      <c r="D22" s="245"/>
      <c r="E22" s="50"/>
      <c r="F22" s="50">
        <v>123240</v>
      </c>
      <c r="G22" s="52"/>
      <c r="H22" s="52"/>
      <c r="I22" s="50"/>
      <c r="J22" s="50">
        <v>134240</v>
      </c>
      <c r="K22" s="12"/>
    </row>
    <row r="23" spans="1:11" ht="12.75">
      <c r="A23" s="136"/>
      <c r="B23" s="245" t="s">
        <v>135</v>
      </c>
      <c r="C23" s="245"/>
      <c r="D23" s="245"/>
      <c r="E23" s="50">
        <v>0</v>
      </c>
      <c r="F23" s="50"/>
      <c r="G23" s="52"/>
      <c r="H23" s="52"/>
      <c r="I23" s="50">
        <v>6000</v>
      </c>
      <c r="J23" s="50"/>
      <c r="K23" s="12"/>
    </row>
    <row r="24" spans="1:11" ht="12.75">
      <c r="A24" s="136"/>
      <c r="B24" s="245" t="s">
        <v>33</v>
      </c>
      <c r="C24" s="245"/>
      <c r="D24" s="245"/>
      <c r="E24" s="50">
        <v>67000</v>
      </c>
      <c r="F24" s="50"/>
      <c r="G24" s="52"/>
      <c r="H24" s="52"/>
      <c r="I24" s="50">
        <v>74000</v>
      </c>
      <c r="J24" s="50"/>
      <c r="K24" s="12"/>
    </row>
    <row r="25" spans="1:11" ht="12.75">
      <c r="A25" s="136"/>
      <c r="B25" s="245" t="s">
        <v>102</v>
      </c>
      <c r="C25" s="245"/>
      <c r="D25" s="245"/>
      <c r="E25" s="50">
        <v>1200</v>
      </c>
      <c r="F25" s="50"/>
      <c r="G25" s="52"/>
      <c r="H25" s="52"/>
      <c r="I25" s="50">
        <v>2200</v>
      </c>
      <c r="J25" s="50"/>
      <c r="K25" s="12"/>
    </row>
    <row r="26" spans="1:11" ht="12.75">
      <c r="A26" s="136"/>
      <c r="B26" s="245" t="s">
        <v>37</v>
      </c>
      <c r="C26" s="245"/>
      <c r="D26" s="245"/>
      <c r="E26" s="50">
        <v>0</v>
      </c>
      <c r="F26" s="50"/>
      <c r="G26" s="52"/>
      <c r="H26" s="52"/>
      <c r="I26" s="50">
        <v>5580</v>
      </c>
      <c r="J26" s="50"/>
      <c r="K26" s="12"/>
    </row>
    <row r="27" spans="1:11" ht="12.75">
      <c r="A27" s="136"/>
      <c r="B27" s="245" t="s">
        <v>39</v>
      </c>
      <c r="C27" s="245"/>
      <c r="D27" s="245"/>
      <c r="E27" s="50">
        <v>14500</v>
      </c>
      <c r="F27" s="50"/>
      <c r="G27" s="52"/>
      <c r="H27" s="52"/>
      <c r="I27" s="50">
        <v>14500</v>
      </c>
      <c r="J27" s="50"/>
      <c r="K27" s="12"/>
    </row>
    <row r="28" spans="1:11" ht="12.75">
      <c r="A28" s="136"/>
      <c r="B28" s="245" t="s">
        <v>103</v>
      </c>
      <c r="C28" s="245"/>
      <c r="D28" s="245"/>
      <c r="E28" s="50">
        <v>0</v>
      </c>
      <c r="F28" s="50"/>
      <c r="G28" s="52"/>
      <c r="H28" s="52"/>
      <c r="I28" s="50">
        <v>14000</v>
      </c>
      <c r="J28" s="50"/>
      <c r="K28" s="12"/>
    </row>
    <row r="29" spans="1:11" ht="12.75">
      <c r="A29" s="136"/>
      <c r="B29" s="245" t="s">
        <v>42</v>
      </c>
      <c r="C29" s="245"/>
      <c r="D29" s="245"/>
      <c r="E29" s="53">
        <v>12100</v>
      </c>
      <c r="F29" s="53"/>
      <c r="G29" s="54"/>
      <c r="H29" s="54"/>
      <c r="I29" s="53">
        <v>13000</v>
      </c>
      <c r="J29" s="53"/>
      <c r="K29" s="12"/>
    </row>
    <row r="30" spans="1:11" ht="13.5" thickBot="1">
      <c r="A30" s="136"/>
      <c r="B30" s="245" t="s">
        <v>87</v>
      </c>
      <c r="C30" s="245"/>
      <c r="D30" s="245"/>
      <c r="E30" s="57">
        <f>SUM(E8:E29)</f>
        <v>256340</v>
      </c>
      <c r="F30" s="57">
        <f>SUM(F8:F29)</f>
        <v>256340</v>
      </c>
      <c r="G30" s="55"/>
      <c r="H30" s="55"/>
      <c r="I30" s="57">
        <f>SUM(I8:I29)</f>
        <v>279240</v>
      </c>
      <c r="J30" s="57">
        <f>SUM(J8:J29)</f>
        <v>279240</v>
      </c>
      <c r="K30" s="12"/>
    </row>
    <row r="31" spans="1:11" ht="13.5" thickTop="1">
      <c r="A31" s="136"/>
      <c r="B31" s="245"/>
      <c r="C31" s="245"/>
      <c r="D31" s="245"/>
      <c r="E31" s="12"/>
      <c r="F31" s="12"/>
      <c r="G31" s="12"/>
      <c r="H31" s="12"/>
      <c r="I31" s="12"/>
      <c r="J31" s="12"/>
      <c r="K31" s="12"/>
    </row>
    <row r="32" spans="1:11" ht="12.75">
      <c r="A32" s="136"/>
      <c r="B32" s="252" t="s">
        <v>119</v>
      </c>
      <c r="C32" s="252"/>
      <c r="D32" s="252"/>
      <c r="E32" s="12"/>
      <c r="F32" s="12"/>
      <c r="G32" s="12"/>
      <c r="H32" s="12"/>
      <c r="I32" s="12"/>
      <c r="J32" s="12"/>
      <c r="K32" s="12"/>
    </row>
    <row r="33" spans="1:11" ht="12.75">
      <c r="A33" s="136"/>
      <c r="B33" s="247" t="s">
        <v>270</v>
      </c>
      <c r="C33" s="245"/>
      <c r="D33" s="245"/>
      <c r="E33" s="58">
        <v>25000</v>
      </c>
      <c r="F33" s="12"/>
      <c r="G33" s="12"/>
      <c r="H33" s="12"/>
      <c r="I33" s="12"/>
      <c r="J33" s="12"/>
      <c r="K33" s="12"/>
    </row>
    <row r="34" spans="1:11" ht="12.75">
      <c r="A34" s="136"/>
      <c r="B34" s="247" t="s">
        <v>271</v>
      </c>
      <c r="C34" s="245"/>
      <c r="D34" s="245"/>
      <c r="E34" s="49">
        <v>5000</v>
      </c>
      <c r="F34" s="12"/>
      <c r="G34" s="12"/>
      <c r="H34" s="12"/>
      <c r="I34" s="12"/>
      <c r="J34" s="12"/>
      <c r="K34" s="12"/>
    </row>
    <row r="35" spans="1:11" ht="12.75">
      <c r="A35" s="136"/>
      <c r="B35" s="245"/>
      <c r="C35" s="245"/>
      <c r="D35" s="245"/>
      <c r="E35" s="47"/>
      <c r="F35" s="12"/>
      <c r="G35" s="12"/>
      <c r="H35" s="12"/>
      <c r="I35" s="12"/>
      <c r="J35" s="12"/>
      <c r="K35" s="12"/>
    </row>
    <row r="36" spans="1:11" ht="12.75">
      <c r="A36" s="136"/>
      <c r="B36" s="245" t="s">
        <v>112</v>
      </c>
      <c r="C36" s="245"/>
      <c r="D36" s="245"/>
      <c r="E36" s="59"/>
      <c r="F36" s="12"/>
      <c r="G36" s="12"/>
      <c r="H36" s="12"/>
      <c r="I36" s="12"/>
      <c r="J36" s="12"/>
      <c r="K36" s="12"/>
    </row>
    <row r="37" spans="1:11" ht="12.75">
      <c r="A37" s="136"/>
      <c r="B37" s="245" t="s">
        <v>130</v>
      </c>
      <c r="C37" s="245"/>
      <c r="D37" s="245"/>
      <c r="E37" s="47">
        <v>4960</v>
      </c>
      <c r="F37" s="12"/>
      <c r="G37" s="12"/>
      <c r="H37" s="12"/>
      <c r="I37" s="12"/>
      <c r="J37" s="12"/>
      <c r="K37" s="12"/>
    </row>
    <row r="38" spans="1:11" ht="12.75">
      <c r="A38" s="136"/>
      <c r="B38" s="247" t="s">
        <v>272</v>
      </c>
      <c r="C38" s="245"/>
      <c r="D38" s="245"/>
      <c r="E38" s="49">
        <v>124960</v>
      </c>
      <c r="F38" s="12"/>
      <c r="G38" s="12"/>
      <c r="H38" s="12"/>
      <c r="I38" s="12"/>
      <c r="J38" s="12"/>
      <c r="K38" s="12"/>
    </row>
    <row r="39" spans="1:11" ht="12.75">
      <c r="A39" s="136"/>
      <c r="B39" s="12"/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90" sheet="1" objects="1" scenarios="1" selectLockedCells="1" selectUnlockedCells="1"/>
  <mergeCells count="34">
    <mergeCell ref="A1:C1"/>
    <mergeCell ref="B11:D11"/>
    <mergeCell ref="B12:D12"/>
    <mergeCell ref="B4:J4"/>
    <mergeCell ref="B3:J3"/>
    <mergeCell ref="B9:D9"/>
    <mergeCell ref="B8:D8"/>
    <mergeCell ref="B10:D10"/>
    <mergeCell ref="B13:D13"/>
    <mergeCell ref="B14:D14"/>
    <mergeCell ref="B15:D15"/>
    <mergeCell ref="B16:D16"/>
    <mergeCell ref="B17:D17"/>
    <mergeCell ref="B18:D18"/>
    <mergeCell ref="B19:D19"/>
    <mergeCell ref="B21:D21"/>
    <mergeCell ref="B22:D22"/>
    <mergeCell ref="B23:D23"/>
    <mergeCell ref="B24:D24"/>
    <mergeCell ref="B25:D25"/>
    <mergeCell ref="B20:D20"/>
    <mergeCell ref="B26:D26"/>
    <mergeCell ref="B27:D27"/>
    <mergeCell ref="B28:D28"/>
    <mergeCell ref="B29:D29"/>
    <mergeCell ref="B30:D30"/>
    <mergeCell ref="B31:D31"/>
    <mergeCell ref="B38:D38"/>
    <mergeCell ref="B32:D32"/>
    <mergeCell ref="B34:D34"/>
    <mergeCell ref="B35:D35"/>
    <mergeCell ref="B36:D36"/>
    <mergeCell ref="B37:D37"/>
    <mergeCell ref="B33:D3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8"/>
  <sheetViews>
    <sheetView showGridLines="0" zoomScalePageLayoutView="0" workbookViewId="0" topLeftCell="B1">
      <selection activeCell="C1" sqref="C1:D1"/>
    </sheetView>
  </sheetViews>
  <sheetFormatPr defaultColWidth="9.140625" defaultRowHeight="12.75"/>
  <cols>
    <col min="1" max="1" width="2.7109375" style="154" customWidth="1"/>
    <col min="2" max="21" width="12.7109375" style="154" customWidth="1"/>
    <col min="22" max="16384" width="9.140625" style="154" customWidth="1"/>
  </cols>
  <sheetData>
    <row r="1" spans="2:4" ht="12.75">
      <c r="B1" s="155" t="s">
        <v>0</v>
      </c>
      <c r="C1" s="233"/>
      <c r="D1" s="233"/>
    </row>
    <row r="2" spans="2:4" ht="12.75">
      <c r="B2" s="155" t="s">
        <v>1</v>
      </c>
      <c r="C2" s="233"/>
      <c r="D2" s="233"/>
    </row>
    <row r="3" spans="2:4" ht="12.75">
      <c r="B3" s="156"/>
      <c r="C3" s="234" t="s">
        <v>258</v>
      </c>
      <c r="D3" s="234"/>
    </row>
    <row r="4" spans="8:9" ht="12.75">
      <c r="H4" s="156"/>
      <c r="I4" s="3"/>
    </row>
    <row r="5" spans="1:11" ht="12.75">
      <c r="A5" s="136"/>
      <c r="B5" s="31" t="s">
        <v>171</v>
      </c>
      <c r="C5" s="16"/>
      <c r="D5" s="16"/>
      <c r="E5" s="16"/>
      <c r="F5" s="16"/>
      <c r="G5" s="16"/>
      <c r="H5" s="17"/>
      <c r="I5" s="157"/>
      <c r="J5" s="158"/>
      <c r="K5" s="136"/>
    </row>
    <row r="6" spans="1:11" ht="12.75">
      <c r="A6" s="136"/>
      <c r="B6" s="158"/>
      <c r="C6" s="158"/>
      <c r="D6" s="158"/>
      <c r="E6" s="158"/>
      <c r="F6" s="158"/>
      <c r="G6" s="158"/>
      <c r="H6" s="158"/>
      <c r="I6" s="158"/>
      <c r="J6" s="158"/>
      <c r="K6" s="136"/>
    </row>
    <row r="7" spans="1:11" ht="12.75">
      <c r="A7" s="136"/>
      <c r="B7" s="227" t="s">
        <v>172</v>
      </c>
      <c r="C7" s="227"/>
      <c r="D7" s="227"/>
      <c r="E7" s="227"/>
      <c r="F7" s="227"/>
      <c r="G7" s="227"/>
      <c r="H7" s="227"/>
      <c r="I7" s="227"/>
      <c r="J7" s="158"/>
      <c r="K7" s="136"/>
    </row>
    <row r="8" spans="1:11" ht="12.75">
      <c r="A8" s="136"/>
      <c r="B8" s="227" t="s">
        <v>10</v>
      </c>
      <c r="C8" s="227"/>
      <c r="D8" s="227"/>
      <c r="E8" s="227"/>
      <c r="F8" s="227"/>
      <c r="G8" s="227"/>
      <c r="H8" s="227"/>
      <c r="I8" s="227"/>
      <c r="J8" s="158"/>
      <c r="K8" s="136"/>
    </row>
    <row r="9" spans="1:11" ht="12.75">
      <c r="A9" s="136"/>
      <c r="B9" s="32" t="s">
        <v>12</v>
      </c>
      <c r="C9" s="33" t="s">
        <v>13</v>
      </c>
      <c r="D9" s="33"/>
      <c r="E9" s="33"/>
      <c r="F9" s="33"/>
      <c r="G9" s="33" t="s">
        <v>173</v>
      </c>
      <c r="H9" s="159" t="s">
        <v>15</v>
      </c>
      <c r="I9" s="159" t="s">
        <v>16</v>
      </c>
      <c r="J9" s="158"/>
      <c r="K9" s="136"/>
    </row>
    <row r="10" spans="1:11" ht="12.75">
      <c r="A10" s="136"/>
      <c r="B10" s="231" t="s">
        <v>174</v>
      </c>
      <c r="C10" s="231"/>
      <c r="D10" s="231"/>
      <c r="E10" s="21"/>
      <c r="F10" s="21"/>
      <c r="G10" s="21"/>
      <c r="H10" s="160"/>
      <c r="I10" s="160"/>
      <c r="J10" s="158"/>
      <c r="K10" s="136"/>
    </row>
    <row r="11" spans="1:11" ht="12.75">
      <c r="A11" s="136"/>
      <c r="B11" s="161">
        <v>41365</v>
      </c>
      <c r="C11" s="238" t="s">
        <v>4</v>
      </c>
      <c r="D11" s="238"/>
      <c r="E11" s="238"/>
      <c r="F11" s="238"/>
      <c r="G11" s="162">
        <v>101</v>
      </c>
      <c r="H11" s="163"/>
      <c r="I11" s="50"/>
      <c r="J11" s="158"/>
      <c r="K11" s="136"/>
    </row>
    <row r="12" spans="1:11" ht="12.75">
      <c r="A12" s="136"/>
      <c r="B12" s="16"/>
      <c r="C12" s="238" t="s">
        <v>175</v>
      </c>
      <c r="D12" s="238"/>
      <c r="E12" s="238"/>
      <c r="F12" s="238"/>
      <c r="G12" s="164">
        <v>167</v>
      </c>
      <c r="H12" s="70"/>
      <c r="I12" s="50"/>
      <c r="J12" s="158"/>
      <c r="K12" s="136"/>
    </row>
    <row r="13" spans="1:11" ht="12.75">
      <c r="A13" s="136"/>
      <c r="B13" s="16"/>
      <c r="C13" s="239" t="s">
        <v>282</v>
      </c>
      <c r="D13" s="238"/>
      <c r="E13" s="238"/>
      <c r="F13" s="238"/>
      <c r="G13" s="164">
        <v>307</v>
      </c>
      <c r="H13" s="50"/>
      <c r="I13" s="70"/>
      <c r="J13" s="165">
        <f>IF(I13="","",IF(I13=50000,"«- Correct!","«- Try again!"))</f>
      </c>
      <c r="K13" s="136"/>
    </row>
    <row r="14" spans="1:11" ht="12.75">
      <c r="A14" s="136"/>
      <c r="B14" s="16"/>
      <c r="C14" s="258" t="s">
        <v>283</v>
      </c>
      <c r="D14" s="258"/>
      <c r="E14" s="258"/>
      <c r="F14" s="258"/>
      <c r="G14" s="258"/>
      <c r="H14" s="50"/>
      <c r="I14" s="136"/>
      <c r="J14" s="165"/>
      <c r="K14" s="136"/>
    </row>
    <row r="15" spans="1:11" ht="12.75">
      <c r="A15" s="136"/>
      <c r="B15" s="16"/>
      <c r="C15" s="19"/>
      <c r="D15" s="19"/>
      <c r="E15" s="19"/>
      <c r="F15" s="19"/>
      <c r="G15" s="164"/>
      <c r="H15" s="50"/>
      <c r="I15" s="136"/>
      <c r="J15" s="165"/>
      <c r="K15" s="136"/>
    </row>
    <row r="16" spans="1:11" ht="12.75">
      <c r="A16" s="136"/>
      <c r="B16" s="17">
        <v>2</v>
      </c>
      <c r="C16" s="238" t="s">
        <v>49</v>
      </c>
      <c r="D16" s="238"/>
      <c r="E16" s="238"/>
      <c r="F16" s="238"/>
      <c r="G16" s="162">
        <v>640</v>
      </c>
      <c r="H16" s="70"/>
      <c r="I16" s="50"/>
      <c r="J16" s="158"/>
      <c r="K16" s="136"/>
    </row>
    <row r="17" spans="1:11" ht="12.75">
      <c r="A17" s="136"/>
      <c r="B17" s="16"/>
      <c r="C17" s="238" t="s">
        <v>176</v>
      </c>
      <c r="D17" s="238"/>
      <c r="E17" s="238"/>
      <c r="F17" s="238"/>
      <c r="G17" s="164">
        <v>101</v>
      </c>
      <c r="H17" s="50"/>
      <c r="I17" s="70"/>
      <c r="J17" s="165">
        <f>IF(I17="","",IF(I17=1800,"«- Correct!","«- Try again!"))</f>
      </c>
      <c r="K17" s="136"/>
    </row>
    <row r="18" spans="1:11" ht="12.75">
      <c r="A18" s="136"/>
      <c r="B18" s="16"/>
      <c r="C18" s="258" t="s">
        <v>177</v>
      </c>
      <c r="D18" s="258"/>
      <c r="E18" s="258"/>
      <c r="F18" s="258"/>
      <c r="G18" s="258"/>
      <c r="H18" s="50"/>
      <c r="I18" s="136"/>
      <c r="J18" s="165"/>
      <c r="K18" s="136"/>
    </row>
    <row r="19" spans="1:11" ht="12.75">
      <c r="A19" s="136"/>
      <c r="B19" s="16"/>
      <c r="C19" s="19"/>
      <c r="D19" s="19"/>
      <c r="E19" s="19"/>
      <c r="F19" s="19"/>
      <c r="G19" s="164"/>
      <c r="H19" s="50"/>
      <c r="I19" s="136"/>
      <c r="J19" s="165"/>
      <c r="K19" s="136"/>
    </row>
    <row r="20" spans="1:11" ht="12.75">
      <c r="A20" s="136"/>
      <c r="B20" s="17">
        <v>3</v>
      </c>
      <c r="C20" s="238" t="s">
        <v>178</v>
      </c>
      <c r="D20" s="238"/>
      <c r="E20" s="238"/>
      <c r="F20" s="238"/>
      <c r="G20" s="162">
        <v>124</v>
      </c>
      <c r="H20" s="70"/>
      <c r="I20" s="50"/>
      <c r="J20" s="158"/>
      <c r="K20" s="136"/>
    </row>
    <row r="21" spans="1:11" ht="12.75">
      <c r="A21" s="136"/>
      <c r="B21" s="16"/>
      <c r="C21" s="238" t="s">
        <v>176</v>
      </c>
      <c r="D21" s="238"/>
      <c r="E21" s="238"/>
      <c r="F21" s="238"/>
      <c r="G21" s="164">
        <v>101</v>
      </c>
      <c r="H21" s="50"/>
      <c r="I21" s="70"/>
      <c r="J21" s="165">
        <f>IF(I21="","",IF(I21=1000,"«- Correct!","«- Try again!"))</f>
      </c>
      <c r="K21" s="136"/>
    </row>
    <row r="22" spans="1:11" ht="12.75">
      <c r="A22" s="136"/>
      <c r="B22" s="16"/>
      <c r="C22" s="258" t="s">
        <v>179</v>
      </c>
      <c r="D22" s="258"/>
      <c r="E22" s="258"/>
      <c r="F22" s="258"/>
      <c r="G22" s="258"/>
      <c r="H22" s="50"/>
      <c r="I22" s="136"/>
      <c r="J22" s="165"/>
      <c r="K22" s="136"/>
    </row>
    <row r="23" spans="1:11" ht="12.75">
      <c r="A23" s="136"/>
      <c r="B23" s="16"/>
      <c r="C23" s="19"/>
      <c r="D23" s="19"/>
      <c r="E23" s="19"/>
      <c r="F23" s="19"/>
      <c r="G23" s="164"/>
      <c r="H23" s="50"/>
      <c r="I23" s="136"/>
      <c r="J23" s="165"/>
      <c r="K23" s="136"/>
    </row>
    <row r="24" spans="1:11" ht="12.75">
      <c r="A24" s="136"/>
      <c r="B24" s="17">
        <v>10</v>
      </c>
      <c r="C24" s="238" t="s">
        <v>48</v>
      </c>
      <c r="D24" s="238"/>
      <c r="E24" s="238"/>
      <c r="F24" s="238"/>
      <c r="G24" s="162">
        <v>128</v>
      </c>
      <c r="H24" s="70"/>
      <c r="I24" s="50"/>
      <c r="J24" s="158"/>
      <c r="K24" s="136"/>
    </row>
    <row r="25" spans="1:11" ht="12.75">
      <c r="A25" s="136"/>
      <c r="B25" s="16"/>
      <c r="C25" s="238" t="s">
        <v>176</v>
      </c>
      <c r="D25" s="238"/>
      <c r="E25" s="238"/>
      <c r="F25" s="238"/>
      <c r="G25" s="164">
        <v>101</v>
      </c>
      <c r="H25" s="50"/>
      <c r="I25" s="70"/>
      <c r="J25" s="165">
        <f>IF(I25="","",IF(I25=2400,"«- Correct!","«- Try again!"))</f>
      </c>
      <c r="K25" s="136"/>
    </row>
    <row r="26" spans="1:11" ht="12.75">
      <c r="A26" s="136"/>
      <c r="B26" s="16"/>
      <c r="C26" s="258" t="s">
        <v>180</v>
      </c>
      <c r="D26" s="258"/>
      <c r="E26" s="258"/>
      <c r="F26" s="258"/>
      <c r="G26" s="258"/>
      <c r="H26" s="50"/>
      <c r="I26" s="136"/>
      <c r="J26" s="165"/>
      <c r="K26" s="136"/>
    </row>
    <row r="27" spans="1:11" ht="12.75">
      <c r="A27" s="136"/>
      <c r="B27" s="16"/>
      <c r="C27" s="19"/>
      <c r="D27" s="19"/>
      <c r="E27" s="19"/>
      <c r="F27" s="19"/>
      <c r="G27" s="164"/>
      <c r="H27" s="50"/>
      <c r="I27" s="136"/>
      <c r="J27" s="165"/>
      <c r="K27" s="136"/>
    </row>
    <row r="28" spans="1:11" ht="12.75">
      <c r="A28" s="136"/>
      <c r="B28" s="17">
        <v>14</v>
      </c>
      <c r="C28" s="238" t="s">
        <v>43</v>
      </c>
      <c r="D28" s="238"/>
      <c r="E28" s="238"/>
      <c r="F28" s="238"/>
      <c r="G28" s="162">
        <v>622</v>
      </c>
      <c r="H28" s="70"/>
      <c r="I28" s="50"/>
      <c r="J28" s="158"/>
      <c r="K28" s="136"/>
    </row>
    <row r="29" spans="1:11" ht="12.75">
      <c r="A29" s="136"/>
      <c r="B29" s="16"/>
      <c r="C29" s="238" t="s">
        <v>176</v>
      </c>
      <c r="D29" s="238"/>
      <c r="E29" s="238"/>
      <c r="F29" s="238"/>
      <c r="G29" s="162">
        <v>101</v>
      </c>
      <c r="H29" s="50"/>
      <c r="I29" s="70"/>
      <c r="J29" s="165">
        <f>IF(I29="","",IF(I29=1600,"«- Correct!","«- Try again!"))</f>
      </c>
      <c r="K29" s="136"/>
    </row>
    <row r="30" spans="1:11" ht="12.75">
      <c r="A30" s="136"/>
      <c r="B30" s="16"/>
      <c r="C30" s="258" t="s">
        <v>181</v>
      </c>
      <c r="D30" s="258"/>
      <c r="E30" s="258"/>
      <c r="F30" s="258"/>
      <c r="G30" s="258"/>
      <c r="H30" s="50"/>
      <c r="I30" s="136"/>
      <c r="J30" s="165"/>
      <c r="K30" s="136"/>
    </row>
    <row r="31" spans="1:11" ht="12.75">
      <c r="A31" s="136"/>
      <c r="B31" s="16"/>
      <c r="C31" s="19"/>
      <c r="D31" s="19"/>
      <c r="E31" s="19"/>
      <c r="F31" s="19"/>
      <c r="G31" s="162"/>
      <c r="H31" s="50"/>
      <c r="I31" s="136"/>
      <c r="J31" s="165"/>
      <c r="K31" s="136"/>
    </row>
    <row r="32" spans="1:11" ht="12.75">
      <c r="A32" s="136"/>
      <c r="B32" s="17">
        <v>24</v>
      </c>
      <c r="C32" s="238" t="s">
        <v>4</v>
      </c>
      <c r="D32" s="238"/>
      <c r="E32" s="238"/>
      <c r="F32" s="238"/>
      <c r="G32" s="162">
        <v>101</v>
      </c>
      <c r="H32" s="70"/>
      <c r="I32" s="50"/>
      <c r="J32" s="158"/>
      <c r="K32" s="136"/>
    </row>
    <row r="33" spans="1:11" ht="12.75">
      <c r="A33" s="136"/>
      <c r="B33" s="16"/>
      <c r="C33" s="238" t="s">
        <v>182</v>
      </c>
      <c r="D33" s="238"/>
      <c r="E33" s="238"/>
      <c r="F33" s="238"/>
      <c r="G33" s="162">
        <v>405</v>
      </c>
      <c r="H33" s="50"/>
      <c r="I33" s="70"/>
      <c r="J33" s="165">
        <f>IF(I33="","",IF(I33=8000,"«- Correct!","«- Try again!"))</f>
      </c>
      <c r="K33" s="136"/>
    </row>
    <row r="34" spans="1:11" ht="12.75">
      <c r="A34" s="136"/>
      <c r="B34" s="16"/>
      <c r="C34" s="258" t="s">
        <v>183</v>
      </c>
      <c r="D34" s="258"/>
      <c r="E34" s="258"/>
      <c r="F34" s="258"/>
      <c r="G34" s="258"/>
      <c r="H34" s="50"/>
      <c r="I34" s="136"/>
      <c r="J34" s="165"/>
      <c r="K34" s="136"/>
    </row>
    <row r="35" spans="1:11" ht="12.75">
      <c r="A35" s="136"/>
      <c r="B35" s="16"/>
      <c r="C35" s="19"/>
      <c r="D35" s="19"/>
      <c r="E35" s="19"/>
      <c r="F35" s="19"/>
      <c r="G35" s="162"/>
      <c r="H35" s="50"/>
      <c r="I35" s="136"/>
      <c r="J35" s="165"/>
      <c r="K35" s="136"/>
    </row>
    <row r="36" spans="1:11" ht="12.75">
      <c r="A36" s="136"/>
      <c r="B36" s="17">
        <v>28</v>
      </c>
      <c r="C36" s="238" t="s">
        <v>43</v>
      </c>
      <c r="D36" s="238"/>
      <c r="E36" s="238"/>
      <c r="F36" s="238"/>
      <c r="G36" s="162">
        <v>622</v>
      </c>
      <c r="H36" s="70"/>
      <c r="I36" s="50"/>
      <c r="J36" s="158"/>
      <c r="K36" s="136"/>
    </row>
    <row r="37" spans="1:11" ht="12.75">
      <c r="A37" s="136"/>
      <c r="B37" s="16"/>
      <c r="C37" s="238" t="s">
        <v>176</v>
      </c>
      <c r="D37" s="238"/>
      <c r="E37" s="238"/>
      <c r="F37" s="238"/>
      <c r="G37" s="162">
        <v>101</v>
      </c>
      <c r="H37" s="50"/>
      <c r="I37" s="70"/>
      <c r="J37" s="165">
        <f>IF(I37="","",IF(I37=1600,"«- Correct!","«- Try again!"))</f>
      </c>
      <c r="K37" s="136"/>
    </row>
    <row r="38" spans="1:11" ht="12.75">
      <c r="A38" s="136"/>
      <c r="B38" s="16"/>
      <c r="C38" s="258" t="s">
        <v>181</v>
      </c>
      <c r="D38" s="258"/>
      <c r="E38" s="258"/>
      <c r="F38" s="258"/>
      <c r="G38" s="258"/>
      <c r="H38" s="50"/>
      <c r="I38" s="136"/>
      <c r="J38" s="165"/>
      <c r="K38" s="136"/>
    </row>
    <row r="39" spans="1:11" ht="12.75">
      <c r="A39" s="136"/>
      <c r="B39" s="16"/>
      <c r="C39" s="19"/>
      <c r="D39" s="19"/>
      <c r="E39" s="19"/>
      <c r="F39" s="19"/>
      <c r="G39" s="162"/>
      <c r="H39" s="50"/>
      <c r="I39" s="136"/>
      <c r="J39" s="165"/>
      <c r="K39" s="136"/>
    </row>
    <row r="40" spans="1:11" ht="12.75">
      <c r="A40" s="136"/>
      <c r="B40" s="16">
        <v>29</v>
      </c>
      <c r="C40" s="238" t="s">
        <v>184</v>
      </c>
      <c r="D40" s="238"/>
      <c r="E40" s="238"/>
      <c r="F40" s="238"/>
      <c r="G40" s="162">
        <v>684</v>
      </c>
      <c r="H40" s="70"/>
      <c r="I40" s="50"/>
      <c r="J40" s="158"/>
      <c r="K40" s="136"/>
    </row>
    <row r="41" spans="1:11" ht="12.75">
      <c r="A41" s="136"/>
      <c r="B41" s="16"/>
      <c r="C41" s="238" t="s">
        <v>176</v>
      </c>
      <c r="D41" s="238"/>
      <c r="E41" s="238"/>
      <c r="F41" s="238"/>
      <c r="G41" s="162">
        <v>101</v>
      </c>
      <c r="H41" s="50"/>
      <c r="I41" s="70"/>
      <c r="J41" s="165">
        <f>IF(I41="","",IF(I41=350,"«- Correct!","«- Try again!"))</f>
      </c>
      <c r="K41" s="136"/>
    </row>
    <row r="42" spans="1:11" ht="12.75">
      <c r="A42" s="136"/>
      <c r="B42" s="16"/>
      <c r="C42" s="258" t="s">
        <v>185</v>
      </c>
      <c r="D42" s="258"/>
      <c r="E42" s="258"/>
      <c r="F42" s="258"/>
      <c r="G42" s="258"/>
      <c r="H42" s="50"/>
      <c r="I42" s="136"/>
      <c r="J42" s="165"/>
      <c r="K42" s="136"/>
    </row>
    <row r="43" spans="1:11" ht="12.75">
      <c r="A43" s="136"/>
      <c r="B43" s="16"/>
      <c r="C43" s="19"/>
      <c r="D43" s="19"/>
      <c r="E43" s="19"/>
      <c r="F43" s="19"/>
      <c r="G43" s="162"/>
      <c r="H43" s="50"/>
      <c r="I43" s="136"/>
      <c r="J43" s="165"/>
      <c r="K43" s="136"/>
    </row>
    <row r="44" spans="1:11" ht="12.75">
      <c r="A44" s="136"/>
      <c r="B44" s="17">
        <v>30</v>
      </c>
      <c r="C44" s="238" t="s">
        <v>186</v>
      </c>
      <c r="D44" s="238"/>
      <c r="E44" s="238"/>
      <c r="F44" s="238"/>
      <c r="G44" s="162">
        <v>688</v>
      </c>
      <c r="H44" s="70"/>
      <c r="I44" s="50"/>
      <c r="J44" s="158"/>
      <c r="K44" s="136"/>
    </row>
    <row r="45" spans="1:11" ht="12.75">
      <c r="A45" s="136"/>
      <c r="B45" s="16"/>
      <c r="C45" s="238" t="s">
        <v>176</v>
      </c>
      <c r="D45" s="238"/>
      <c r="E45" s="238"/>
      <c r="F45" s="238"/>
      <c r="G45" s="20">
        <v>101</v>
      </c>
      <c r="H45" s="50"/>
      <c r="I45" s="70"/>
      <c r="J45" s="165">
        <f>IF(I45="","",IF(I45=750,"«- Correct!","«- Try again!"))</f>
      </c>
      <c r="K45" s="136"/>
    </row>
    <row r="46" spans="1:11" ht="12.75">
      <c r="A46" s="136"/>
      <c r="B46" s="16"/>
      <c r="C46" s="258" t="s">
        <v>187</v>
      </c>
      <c r="D46" s="258"/>
      <c r="E46" s="258"/>
      <c r="F46" s="258"/>
      <c r="G46" s="258"/>
      <c r="H46" s="50"/>
      <c r="I46" s="136"/>
      <c r="J46" s="165"/>
      <c r="K46" s="136"/>
    </row>
    <row r="47" spans="1:11" ht="12.75">
      <c r="A47" s="136"/>
      <c r="B47" s="16"/>
      <c r="C47" s="19"/>
      <c r="D47" s="19"/>
      <c r="E47" s="19"/>
      <c r="F47" s="19"/>
      <c r="G47" s="20"/>
      <c r="H47" s="50"/>
      <c r="I47" s="136"/>
      <c r="J47" s="165"/>
      <c r="K47" s="136"/>
    </row>
    <row r="48" spans="1:11" ht="12.75">
      <c r="A48" s="136"/>
      <c r="B48" s="17">
        <v>30</v>
      </c>
      <c r="C48" s="239" t="s">
        <v>261</v>
      </c>
      <c r="D48" s="238"/>
      <c r="E48" s="238"/>
      <c r="F48" s="238"/>
      <c r="G48" s="162">
        <v>319</v>
      </c>
      <c r="H48" s="70"/>
      <c r="I48" s="50"/>
      <c r="J48" s="158"/>
      <c r="K48" s="136"/>
    </row>
    <row r="49" spans="1:11" ht="12.75">
      <c r="A49" s="136"/>
      <c r="B49" s="16"/>
      <c r="C49" s="238" t="s">
        <v>176</v>
      </c>
      <c r="D49" s="238"/>
      <c r="E49" s="238"/>
      <c r="F49" s="238"/>
      <c r="G49" s="162">
        <v>101</v>
      </c>
      <c r="H49" s="80"/>
      <c r="I49" s="70"/>
      <c r="J49" s="165">
        <f>IF(I49="","",IF(I49=1500,"«- Correct!","«- Try again!"))</f>
      </c>
      <c r="K49" s="136"/>
    </row>
    <row r="50" spans="1:11" ht="12.75">
      <c r="A50" s="136"/>
      <c r="B50" s="16"/>
      <c r="C50" s="258" t="s">
        <v>188</v>
      </c>
      <c r="D50" s="258"/>
      <c r="E50" s="258"/>
      <c r="F50" s="258"/>
      <c r="G50" s="258"/>
      <c r="H50" s="80"/>
      <c r="I50" s="136"/>
      <c r="J50" s="165"/>
      <c r="K50" s="136"/>
    </row>
    <row r="51" spans="1:11" ht="12.75">
      <c r="A51" s="136"/>
      <c r="B51" s="16"/>
      <c r="C51" s="19"/>
      <c r="D51" s="19"/>
      <c r="E51" s="19"/>
      <c r="F51" s="19"/>
      <c r="G51" s="162"/>
      <c r="H51" s="80"/>
      <c r="I51" s="136"/>
      <c r="J51" s="165"/>
      <c r="K51" s="136"/>
    </row>
    <row r="52" spans="1:11" ht="12.75">
      <c r="A52" s="136"/>
      <c r="B52" s="260" t="s">
        <v>189</v>
      </c>
      <c r="C52" s="260"/>
      <c r="D52" s="19"/>
      <c r="E52" s="19"/>
      <c r="F52" s="19"/>
      <c r="G52" s="162"/>
      <c r="H52" s="50"/>
      <c r="I52" s="50"/>
      <c r="J52" s="158"/>
      <c r="K52" s="136"/>
    </row>
    <row r="53" spans="1:11" ht="12.75">
      <c r="A53" s="136"/>
      <c r="B53" s="167">
        <v>41394</v>
      </c>
      <c r="C53" s="238" t="s">
        <v>20</v>
      </c>
      <c r="D53" s="238"/>
      <c r="E53" s="238"/>
      <c r="F53" s="238"/>
      <c r="G53" s="162">
        <v>637</v>
      </c>
      <c r="H53" s="70"/>
      <c r="I53" s="50"/>
      <c r="J53" s="158"/>
      <c r="K53" s="136"/>
    </row>
    <row r="54" spans="1:11" ht="12.75">
      <c r="A54" s="136"/>
      <c r="B54" s="17"/>
      <c r="C54" s="238" t="s">
        <v>23</v>
      </c>
      <c r="D54" s="238"/>
      <c r="E54" s="238"/>
      <c r="F54" s="238"/>
      <c r="G54" s="162">
        <v>128</v>
      </c>
      <c r="H54" s="50"/>
      <c r="I54" s="70"/>
      <c r="J54" s="65">
        <f>IF(I54="","",IF(AND(I54&gt;=133.3,I54&lt;=133.4),"«- Correct!","«- Try again!"))</f>
      </c>
      <c r="K54" s="136"/>
    </row>
    <row r="55" spans="1:11" ht="12.75">
      <c r="A55" s="136"/>
      <c r="B55" s="17"/>
      <c r="C55" s="258" t="s">
        <v>190</v>
      </c>
      <c r="D55" s="258"/>
      <c r="E55" s="258"/>
      <c r="F55" s="258"/>
      <c r="G55" s="258"/>
      <c r="H55" s="50"/>
      <c r="I55" s="136"/>
      <c r="J55" s="165"/>
      <c r="K55" s="136"/>
    </row>
    <row r="56" spans="1:11" ht="12.75">
      <c r="A56" s="136"/>
      <c r="B56" s="17"/>
      <c r="C56" s="19"/>
      <c r="D56" s="19"/>
      <c r="E56" s="19"/>
      <c r="F56" s="19"/>
      <c r="G56" s="162"/>
      <c r="H56" s="50"/>
      <c r="I56" s="136"/>
      <c r="J56" s="165"/>
      <c r="K56" s="136"/>
    </row>
    <row r="57" spans="1:11" ht="12.75">
      <c r="A57" s="136"/>
      <c r="B57" s="16">
        <v>30</v>
      </c>
      <c r="C57" s="238" t="s">
        <v>191</v>
      </c>
      <c r="D57" s="238"/>
      <c r="E57" s="238"/>
      <c r="F57" s="238"/>
      <c r="G57" s="162">
        <v>650</v>
      </c>
      <c r="H57" s="70"/>
      <c r="I57" s="50"/>
      <c r="J57" s="158"/>
      <c r="K57" s="136"/>
    </row>
    <row r="58" spans="1:11" ht="12.75">
      <c r="A58" s="136"/>
      <c r="B58" s="16"/>
      <c r="C58" s="238" t="s">
        <v>192</v>
      </c>
      <c r="D58" s="238"/>
      <c r="E58" s="238"/>
      <c r="F58" s="238"/>
      <c r="G58" s="164">
        <v>124</v>
      </c>
      <c r="H58" s="50"/>
      <c r="I58" s="70"/>
      <c r="J58" s="165">
        <f>IF(I58="","",IF(I58=400,"«- Correct!","«- Try again!"))</f>
      </c>
      <c r="K58" s="136"/>
    </row>
    <row r="59" spans="1:11" ht="12.75">
      <c r="A59" s="136"/>
      <c r="B59" s="16"/>
      <c r="C59" s="258" t="s">
        <v>193</v>
      </c>
      <c r="D59" s="258"/>
      <c r="E59" s="258"/>
      <c r="F59" s="258"/>
      <c r="G59" s="258"/>
      <c r="H59" s="50"/>
      <c r="I59" s="136"/>
      <c r="J59" s="165"/>
      <c r="K59" s="136"/>
    </row>
    <row r="60" spans="1:11" ht="12.75">
      <c r="A60" s="136"/>
      <c r="B60" s="16"/>
      <c r="C60" s="19"/>
      <c r="D60" s="19"/>
      <c r="E60" s="19"/>
      <c r="F60" s="19"/>
      <c r="G60" s="164"/>
      <c r="H60" s="50"/>
      <c r="I60" s="136"/>
      <c r="J60" s="165"/>
      <c r="K60" s="136"/>
    </row>
    <row r="61" spans="1:11" ht="12.75">
      <c r="A61" s="136"/>
      <c r="B61" s="16">
        <v>30</v>
      </c>
      <c r="C61" s="239" t="s">
        <v>194</v>
      </c>
      <c r="D61" s="238"/>
      <c r="E61" s="238"/>
      <c r="F61" s="238"/>
      <c r="G61" s="162">
        <v>612</v>
      </c>
      <c r="H61" s="70"/>
      <c r="I61" s="50"/>
      <c r="J61" s="158"/>
      <c r="K61" s="136"/>
    </row>
    <row r="62" spans="1:11" ht="12.75">
      <c r="A62" s="136"/>
      <c r="B62" s="17"/>
      <c r="C62" s="239" t="s">
        <v>195</v>
      </c>
      <c r="D62" s="238"/>
      <c r="E62" s="238"/>
      <c r="F62" s="238"/>
      <c r="G62" s="164">
        <v>168</v>
      </c>
      <c r="H62" s="50"/>
      <c r="I62" s="70"/>
      <c r="J62" s="165">
        <f>IF(I62="","",IF(I62=500,"«- Correct!","«- Try again!"))</f>
      </c>
      <c r="K62" s="136"/>
    </row>
    <row r="63" spans="1:11" ht="12.75">
      <c r="A63" s="136"/>
      <c r="B63" s="17"/>
      <c r="C63" s="258" t="s">
        <v>196</v>
      </c>
      <c r="D63" s="258"/>
      <c r="E63" s="258"/>
      <c r="F63" s="258"/>
      <c r="G63" s="258"/>
      <c r="H63" s="50"/>
      <c r="I63" s="136"/>
      <c r="J63" s="165"/>
      <c r="K63" s="136"/>
    </row>
    <row r="64" spans="1:11" ht="12.75">
      <c r="A64" s="136"/>
      <c r="B64" s="17"/>
      <c r="C64" s="19"/>
      <c r="D64" s="19"/>
      <c r="E64" s="19"/>
      <c r="F64" s="19"/>
      <c r="G64" s="164"/>
      <c r="H64" s="50"/>
      <c r="I64" s="136"/>
      <c r="J64" s="165"/>
      <c r="K64" s="136"/>
    </row>
    <row r="65" spans="1:11" ht="12.75">
      <c r="A65" s="136"/>
      <c r="B65" s="16">
        <v>30</v>
      </c>
      <c r="C65" s="238" t="s">
        <v>43</v>
      </c>
      <c r="D65" s="238"/>
      <c r="E65" s="238"/>
      <c r="F65" s="238"/>
      <c r="G65" s="162">
        <v>622</v>
      </c>
      <c r="H65" s="70"/>
      <c r="I65" s="50"/>
      <c r="J65" s="158"/>
      <c r="K65" s="136"/>
    </row>
    <row r="66" spans="1:11" ht="12.75">
      <c r="A66" s="136"/>
      <c r="B66" s="16"/>
      <c r="C66" s="238" t="s">
        <v>46</v>
      </c>
      <c r="D66" s="238"/>
      <c r="E66" s="238"/>
      <c r="F66" s="238"/>
      <c r="G66" s="164">
        <v>209</v>
      </c>
      <c r="H66" s="50"/>
      <c r="I66" s="70"/>
      <c r="J66" s="165">
        <f>IF(I66="","",IF(I66=420,"«- Correct!","«- Try again!"))</f>
      </c>
      <c r="K66" s="136"/>
    </row>
    <row r="67" spans="1:11" ht="12.75">
      <c r="A67" s="136"/>
      <c r="B67" s="16"/>
      <c r="C67" s="258" t="s">
        <v>197</v>
      </c>
      <c r="D67" s="258"/>
      <c r="E67" s="258"/>
      <c r="F67" s="258"/>
      <c r="G67" s="258"/>
      <c r="H67" s="50"/>
      <c r="I67" s="136"/>
      <c r="J67" s="165"/>
      <c r="K67" s="136"/>
    </row>
    <row r="68" spans="1:11" ht="12.75">
      <c r="A68" s="136"/>
      <c r="B68" s="16"/>
      <c r="C68" s="19"/>
      <c r="D68" s="19"/>
      <c r="E68" s="19"/>
      <c r="F68" s="19"/>
      <c r="G68" s="164"/>
      <c r="H68" s="50"/>
      <c r="I68" s="136"/>
      <c r="J68" s="165"/>
      <c r="K68" s="136"/>
    </row>
    <row r="69" spans="1:11" ht="12.75">
      <c r="A69" s="136"/>
      <c r="B69" s="16">
        <v>30</v>
      </c>
      <c r="C69" s="238" t="s">
        <v>24</v>
      </c>
      <c r="D69" s="238"/>
      <c r="E69" s="238"/>
      <c r="F69" s="238"/>
      <c r="G69" s="162">
        <v>106</v>
      </c>
      <c r="H69" s="70"/>
      <c r="I69" s="50"/>
      <c r="J69" s="158"/>
      <c r="K69" s="136"/>
    </row>
    <row r="70" spans="1:11" ht="12.75">
      <c r="A70" s="136"/>
      <c r="B70" s="17"/>
      <c r="C70" s="238" t="s">
        <v>182</v>
      </c>
      <c r="D70" s="238"/>
      <c r="E70" s="238"/>
      <c r="F70" s="238"/>
      <c r="G70" s="164">
        <v>405</v>
      </c>
      <c r="H70" s="50"/>
      <c r="I70" s="70"/>
      <c r="J70" s="165">
        <f>IF(I70="","",IF(I70=1750,"«- Correct!","«- Try again!"))</f>
      </c>
      <c r="K70" s="136"/>
    </row>
    <row r="71" spans="1:11" ht="12.75">
      <c r="A71" s="136"/>
      <c r="B71" s="17"/>
      <c r="C71" s="258" t="s">
        <v>198</v>
      </c>
      <c r="D71" s="258"/>
      <c r="E71" s="258"/>
      <c r="F71" s="258"/>
      <c r="G71" s="258"/>
      <c r="H71" s="50"/>
      <c r="I71" s="136"/>
      <c r="J71" s="165"/>
      <c r="K71" s="136"/>
    </row>
    <row r="72" spans="1:11" ht="12.75">
      <c r="A72" s="136"/>
      <c r="B72" s="17"/>
      <c r="C72" s="19"/>
      <c r="D72" s="19"/>
      <c r="E72" s="19"/>
      <c r="F72" s="19"/>
      <c r="G72" s="164"/>
      <c r="H72" s="50"/>
      <c r="I72" s="136"/>
      <c r="J72" s="165"/>
      <c r="K72" s="136"/>
    </row>
    <row r="73" spans="1:11" ht="12.75">
      <c r="A73" s="136"/>
      <c r="B73" s="260" t="s">
        <v>199</v>
      </c>
      <c r="C73" s="260"/>
      <c r="D73" s="19"/>
      <c r="E73" s="19"/>
      <c r="F73" s="19"/>
      <c r="G73" s="164"/>
      <c r="H73" s="50"/>
      <c r="I73" s="50"/>
      <c r="J73" s="158"/>
      <c r="K73" s="136"/>
    </row>
    <row r="74" spans="1:11" ht="12.75">
      <c r="A74" s="136"/>
      <c r="B74" s="167">
        <v>41394</v>
      </c>
      <c r="C74" s="238" t="s">
        <v>200</v>
      </c>
      <c r="D74" s="238"/>
      <c r="E74" s="238"/>
      <c r="F74" s="238"/>
      <c r="G74" s="162">
        <v>405</v>
      </c>
      <c r="H74" s="70"/>
      <c r="I74" s="50"/>
      <c r="J74" s="158"/>
      <c r="K74" s="136"/>
    </row>
    <row r="75" spans="1:11" ht="12.75">
      <c r="A75" s="136"/>
      <c r="B75" s="17" t="s">
        <v>201</v>
      </c>
      <c r="C75" s="238" t="s">
        <v>202</v>
      </c>
      <c r="D75" s="238"/>
      <c r="E75" s="238"/>
      <c r="F75" s="238"/>
      <c r="G75" s="164">
        <v>901</v>
      </c>
      <c r="H75" s="50"/>
      <c r="I75" s="70"/>
      <c r="J75" s="165">
        <f>IF(I75="","",IF(I75=9750,"«- Correct!","«- Try again!"))</f>
      </c>
      <c r="K75" s="136"/>
    </row>
    <row r="76" spans="1:11" ht="12.75">
      <c r="A76" s="136"/>
      <c r="B76" s="17"/>
      <c r="C76" s="258" t="s">
        <v>203</v>
      </c>
      <c r="D76" s="258"/>
      <c r="E76" s="258"/>
      <c r="F76" s="258"/>
      <c r="G76" s="258"/>
      <c r="H76" s="50"/>
      <c r="I76" s="136"/>
      <c r="J76" s="165"/>
      <c r="K76" s="136"/>
    </row>
    <row r="77" spans="1:11" ht="12.75">
      <c r="A77" s="136"/>
      <c r="B77" s="17"/>
      <c r="C77" s="19"/>
      <c r="D77" s="19"/>
      <c r="E77" s="19"/>
      <c r="F77" s="19"/>
      <c r="G77" s="164"/>
      <c r="H77" s="50"/>
      <c r="I77" s="136"/>
      <c r="J77" s="165"/>
      <c r="K77" s="136"/>
    </row>
    <row r="78" spans="1:11" ht="12.75">
      <c r="A78" s="136"/>
      <c r="B78" s="16">
        <v>30</v>
      </c>
      <c r="C78" s="238" t="s">
        <v>204</v>
      </c>
      <c r="D78" s="238"/>
      <c r="E78" s="238"/>
      <c r="F78" s="238"/>
      <c r="G78" s="162">
        <v>901</v>
      </c>
      <c r="H78" s="70"/>
      <c r="I78" s="50"/>
      <c r="J78" s="158"/>
      <c r="K78" s="136"/>
    </row>
    <row r="79" spans="1:11" ht="12.75">
      <c r="A79" s="136"/>
      <c r="B79" s="17"/>
      <c r="C79" s="238" t="s">
        <v>205</v>
      </c>
      <c r="D79" s="238"/>
      <c r="E79" s="238"/>
      <c r="F79" s="238"/>
      <c r="G79" s="164">
        <v>612</v>
      </c>
      <c r="H79" s="50"/>
      <c r="I79" s="168"/>
      <c r="J79" s="165">
        <f>IF(I79="","",IF(I79=500,"«- Correct!","«- Try again!"))</f>
      </c>
      <c r="K79" s="136"/>
    </row>
    <row r="80" spans="1:11" ht="12.75">
      <c r="A80" s="136"/>
      <c r="B80" s="16"/>
      <c r="C80" s="238" t="s">
        <v>206</v>
      </c>
      <c r="D80" s="238"/>
      <c r="E80" s="238"/>
      <c r="F80" s="238"/>
      <c r="G80" s="162">
        <v>622</v>
      </c>
      <c r="H80" s="50"/>
      <c r="I80" s="169"/>
      <c r="J80" s="165">
        <f>IF(I80="","",IF(I80=3620,"«- Correct!","«- Try again!"))</f>
      </c>
      <c r="K80" s="136"/>
    </row>
    <row r="81" spans="1:11" ht="12.75">
      <c r="A81" s="136"/>
      <c r="B81" s="17"/>
      <c r="C81" s="238" t="s">
        <v>207</v>
      </c>
      <c r="D81" s="238"/>
      <c r="E81" s="238"/>
      <c r="F81" s="238"/>
      <c r="G81" s="20">
        <v>637</v>
      </c>
      <c r="H81" s="50"/>
      <c r="I81" s="169"/>
      <c r="J81" s="65">
        <f>IF(I81="","",IF(AND(I81&gt;=133.3,I81&lt;=133.4),"«- Correct!","«- Try again!"))</f>
      </c>
      <c r="K81" s="136"/>
    </row>
    <row r="82" spans="1:11" ht="12.75">
      <c r="A82" s="136"/>
      <c r="B82" s="16"/>
      <c r="C82" s="238" t="s">
        <v>208</v>
      </c>
      <c r="D82" s="238"/>
      <c r="E82" s="238"/>
      <c r="F82" s="238"/>
      <c r="G82" s="20">
        <v>640</v>
      </c>
      <c r="H82" s="50"/>
      <c r="I82" s="169"/>
      <c r="J82" s="165">
        <f>IF(I82="","",IF(I82=1800,"«- Correct!","«- Try again!"))</f>
      </c>
      <c r="K82" s="136"/>
    </row>
    <row r="83" spans="1:11" ht="12.75">
      <c r="A83" s="136"/>
      <c r="B83" s="16"/>
      <c r="C83" s="238" t="s">
        <v>209</v>
      </c>
      <c r="D83" s="238"/>
      <c r="E83" s="238"/>
      <c r="F83" s="238"/>
      <c r="G83" s="164">
        <v>650</v>
      </c>
      <c r="H83" s="50"/>
      <c r="I83" s="169"/>
      <c r="J83" s="165">
        <f>IF(I83="","",IF(I83=400,"«- Correct!","«- Try again!"))</f>
      </c>
      <c r="K83" s="136"/>
    </row>
    <row r="84" spans="1:11" ht="12.75">
      <c r="A84" s="136"/>
      <c r="B84" s="17"/>
      <c r="C84" s="238" t="s">
        <v>210</v>
      </c>
      <c r="D84" s="238"/>
      <c r="E84" s="238"/>
      <c r="F84" s="238"/>
      <c r="G84" s="164">
        <v>684</v>
      </c>
      <c r="H84" s="50"/>
      <c r="I84" s="169"/>
      <c r="J84" s="165">
        <f>IF(I84="","",IF(I84=350,"«- Correct!","«- Try again!"))</f>
      </c>
      <c r="K84" s="136"/>
    </row>
    <row r="85" spans="1:11" ht="12.75">
      <c r="A85" s="136"/>
      <c r="B85" s="16"/>
      <c r="C85" s="238" t="s">
        <v>211</v>
      </c>
      <c r="D85" s="238"/>
      <c r="E85" s="238"/>
      <c r="F85" s="238"/>
      <c r="G85" s="162">
        <v>688</v>
      </c>
      <c r="H85" s="50"/>
      <c r="I85" s="170"/>
      <c r="J85" s="165">
        <f>IF(I85="","",IF(I85=750,"«- Correct!","«- Try again!"))</f>
      </c>
      <c r="K85" s="136"/>
    </row>
    <row r="86" spans="1:11" ht="12.75">
      <c r="A86" s="136"/>
      <c r="B86" s="16"/>
      <c r="C86" s="258" t="s">
        <v>212</v>
      </c>
      <c r="D86" s="258"/>
      <c r="E86" s="258"/>
      <c r="F86" s="258"/>
      <c r="G86" s="258"/>
      <c r="H86" s="50"/>
      <c r="I86" s="136"/>
      <c r="J86" s="165"/>
      <c r="K86" s="136"/>
    </row>
    <row r="87" spans="1:11" ht="12.75">
      <c r="A87" s="136"/>
      <c r="B87" s="16"/>
      <c r="C87" s="19"/>
      <c r="D87" s="19"/>
      <c r="E87" s="19"/>
      <c r="F87" s="19"/>
      <c r="G87" s="162"/>
      <c r="H87" s="50"/>
      <c r="I87" s="136"/>
      <c r="J87" s="165"/>
      <c r="K87" s="136"/>
    </row>
    <row r="88" spans="1:11" ht="12.75">
      <c r="A88" s="136"/>
      <c r="B88" s="16">
        <v>30</v>
      </c>
      <c r="C88" s="238" t="s">
        <v>204</v>
      </c>
      <c r="D88" s="238"/>
      <c r="E88" s="238"/>
      <c r="F88" s="238"/>
      <c r="G88" s="162">
        <v>901</v>
      </c>
      <c r="H88" s="70"/>
      <c r="I88" s="50"/>
      <c r="J88" s="158"/>
      <c r="K88" s="136"/>
    </row>
    <row r="89" spans="1:11" ht="12.75">
      <c r="A89" s="136"/>
      <c r="B89" s="17"/>
      <c r="C89" s="239" t="s">
        <v>284</v>
      </c>
      <c r="D89" s="238"/>
      <c r="E89" s="238"/>
      <c r="F89" s="238"/>
      <c r="G89" s="164">
        <v>318</v>
      </c>
      <c r="H89" s="50"/>
      <c r="I89" s="70"/>
      <c r="J89" s="65">
        <f>IF(I89="","",IF(AND(I89&gt;=2196.6,I89&lt;=2196.7),"«- Correct!","«- Try again!"))</f>
      </c>
      <c r="K89" s="136"/>
    </row>
    <row r="90" spans="1:11" ht="12.75">
      <c r="A90" s="136"/>
      <c r="B90" s="17"/>
      <c r="C90" s="258" t="s">
        <v>213</v>
      </c>
      <c r="D90" s="258"/>
      <c r="E90" s="258"/>
      <c r="F90" s="258"/>
      <c r="G90" s="258"/>
      <c r="H90" s="50"/>
      <c r="I90" s="136"/>
      <c r="J90" s="165"/>
      <c r="K90" s="136"/>
    </row>
    <row r="91" spans="1:11" ht="12.75">
      <c r="A91" s="136"/>
      <c r="B91" s="17"/>
      <c r="C91" s="19"/>
      <c r="D91" s="19"/>
      <c r="E91" s="19"/>
      <c r="F91" s="19"/>
      <c r="G91" s="164"/>
      <c r="H91" s="50"/>
      <c r="I91" s="136"/>
      <c r="J91" s="165"/>
      <c r="K91" s="136"/>
    </row>
    <row r="92" spans="1:11" ht="12.75">
      <c r="A92" s="136"/>
      <c r="B92" s="16">
        <v>30</v>
      </c>
      <c r="C92" s="239" t="s">
        <v>260</v>
      </c>
      <c r="D92" s="238"/>
      <c r="E92" s="238"/>
      <c r="F92" s="238"/>
      <c r="G92" s="164">
        <v>318</v>
      </c>
      <c r="H92" s="70"/>
      <c r="I92" s="50"/>
      <c r="J92" s="158"/>
      <c r="K92" s="136"/>
    </row>
    <row r="93" spans="1:11" ht="12.75">
      <c r="A93" s="136"/>
      <c r="B93" s="12"/>
      <c r="C93" s="239" t="s">
        <v>289</v>
      </c>
      <c r="D93" s="238"/>
      <c r="E93" s="238"/>
      <c r="F93" s="238"/>
      <c r="G93" s="164">
        <v>319</v>
      </c>
      <c r="H93" s="50"/>
      <c r="I93" s="70"/>
      <c r="J93" s="165">
        <f>IF(I93="","",IF(I93=1500,"«- Correct!","«- Try again!"))</f>
      </c>
      <c r="K93" s="136"/>
    </row>
    <row r="94" spans="1:11" ht="12.75">
      <c r="A94" s="136"/>
      <c r="B94" s="158"/>
      <c r="C94" s="259" t="s">
        <v>285</v>
      </c>
      <c r="D94" s="259"/>
      <c r="E94" s="259"/>
      <c r="F94" s="259"/>
      <c r="G94" s="259"/>
      <c r="H94" s="158"/>
      <c r="I94" s="158"/>
      <c r="J94" s="158"/>
      <c r="K94" s="136"/>
    </row>
    <row r="95" spans="1:11" ht="12.75">
      <c r="A95" s="136"/>
      <c r="B95" s="158"/>
      <c r="C95" s="158"/>
      <c r="D95" s="158"/>
      <c r="E95" s="158"/>
      <c r="F95" s="158"/>
      <c r="G95" s="158"/>
      <c r="H95" s="158"/>
      <c r="I95" s="158"/>
      <c r="J95" s="158"/>
      <c r="K95" s="136"/>
    </row>
    <row r="96" spans="1:11" ht="12.75">
      <c r="A96" s="136"/>
      <c r="B96" s="158"/>
      <c r="C96" s="158"/>
      <c r="D96" s="158"/>
      <c r="E96" s="158"/>
      <c r="F96" s="158"/>
      <c r="G96" s="158"/>
      <c r="H96" s="158"/>
      <c r="I96" s="158"/>
      <c r="J96" s="158"/>
      <c r="K96" s="136"/>
    </row>
    <row r="97" spans="1:11" ht="12.75">
      <c r="A97" s="136"/>
      <c r="B97" s="227" t="s">
        <v>172</v>
      </c>
      <c r="C97" s="227"/>
      <c r="D97" s="227"/>
      <c r="E97" s="227"/>
      <c r="F97" s="227"/>
      <c r="G97" s="227"/>
      <c r="H97" s="227"/>
      <c r="I97" s="158"/>
      <c r="J97" s="158"/>
      <c r="K97" s="136"/>
    </row>
    <row r="98" spans="1:11" ht="12.75">
      <c r="A98" s="136"/>
      <c r="B98" s="242" t="s">
        <v>3</v>
      </c>
      <c r="C98" s="242"/>
      <c r="D98" s="242"/>
      <c r="E98" s="242"/>
      <c r="F98" s="242"/>
      <c r="G98" s="242"/>
      <c r="H98" s="242"/>
      <c r="I98" s="158"/>
      <c r="J98" s="158"/>
      <c r="K98" s="136"/>
    </row>
    <row r="99" spans="1:11" ht="12.75">
      <c r="A99" s="136"/>
      <c r="B99" s="256">
        <v>41394</v>
      </c>
      <c r="C99" s="256"/>
      <c r="D99" s="256"/>
      <c r="E99" s="256"/>
      <c r="F99" s="256"/>
      <c r="G99" s="256"/>
      <c r="H99" s="256"/>
      <c r="I99" s="158"/>
      <c r="J99" s="158"/>
      <c r="K99" s="136"/>
    </row>
    <row r="100" spans="1:11" ht="12.75">
      <c r="A100" s="136"/>
      <c r="B100" s="171" t="s">
        <v>13</v>
      </c>
      <c r="C100" s="34"/>
      <c r="D100" s="34"/>
      <c r="E100" s="34"/>
      <c r="F100" s="34"/>
      <c r="G100" s="152" t="s">
        <v>214</v>
      </c>
      <c r="H100" s="152" t="s">
        <v>215</v>
      </c>
      <c r="I100" s="158"/>
      <c r="J100" s="158"/>
      <c r="K100" s="136"/>
    </row>
    <row r="101" spans="1:11" ht="12.75">
      <c r="A101" s="136"/>
      <c r="B101" s="254" t="s">
        <v>4</v>
      </c>
      <c r="C101" s="254"/>
      <c r="D101" s="254"/>
      <c r="E101" s="254"/>
      <c r="F101" s="254"/>
      <c r="G101" s="172"/>
      <c r="H101" s="70"/>
      <c r="I101" s="158"/>
      <c r="J101" s="158"/>
      <c r="K101" s="136"/>
    </row>
    <row r="102" spans="1:11" ht="12.75">
      <c r="A102" s="136"/>
      <c r="B102" s="249" t="s">
        <v>5</v>
      </c>
      <c r="C102" s="249"/>
      <c r="D102" s="249"/>
      <c r="E102" s="249"/>
      <c r="F102" s="249"/>
      <c r="G102" s="173"/>
      <c r="H102" s="174"/>
      <c r="I102" s="158"/>
      <c r="J102" s="158"/>
      <c r="K102" s="136"/>
    </row>
    <row r="103" spans="1:11" ht="12.75">
      <c r="A103" s="136"/>
      <c r="B103" s="249" t="s">
        <v>96</v>
      </c>
      <c r="C103" s="249"/>
      <c r="D103" s="249"/>
      <c r="E103" s="249"/>
      <c r="F103" s="249"/>
      <c r="G103" s="173"/>
      <c r="H103" s="174"/>
      <c r="I103" s="158"/>
      <c r="J103" s="158"/>
      <c r="K103" s="136"/>
    </row>
    <row r="104" spans="1:11" ht="12.75">
      <c r="A104" s="136"/>
      <c r="B104" s="249" t="s">
        <v>7</v>
      </c>
      <c r="C104" s="249"/>
      <c r="D104" s="249"/>
      <c r="E104" s="249"/>
      <c r="F104" s="249"/>
      <c r="G104" s="173"/>
      <c r="H104" s="174"/>
      <c r="I104" s="158"/>
      <c r="J104" s="158"/>
      <c r="K104" s="136"/>
    </row>
    <row r="105" spans="1:11" ht="12.75">
      <c r="A105" s="136"/>
      <c r="B105" s="249" t="s">
        <v>216</v>
      </c>
      <c r="C105" s="249"/>
      <c r="D105" s="249"/>
      <c r="E105" s="249"/>
      <c r="F105" s="249"/>
      <c r="G105" s="173"/>
      <c r="H105" s="174"/>
      <c r="I105" s="158"/>
      <c r="J105" s="158"/>
      <c r="K105" s="136"/>
    </row>
    <row r="106" spans="1:11" ht="12.75">
      <c r="A106" s="136"/>
      <c r="B106" s="257" t="s">
        <v>217</v>
      </c>
      <c r="C106" s="249"/>
      <c r="D106" s="249"/>
      <c r="E106" s="249"/>
      <c r="F106" s="249"/>
      <c r="G106" s="173"/>
      <c r="H106" s="181"/>
      <c r="I106" s="158"/>
      <c r="J106" s="158"/>
      <c r="K106" s="136"/>
    </row>
    <row r="107" spans="1:11" ht="12.75">
      <c r="A107" s="136"/>
      <c r="B107" s="249" t="s">
        <v>19</v>
      </c>
      <c r="C107" s="249"/>
      <c r="D107" s="249"/>
      <c r="E107" s="249"/>
      <c r="F107" s="249"/>
      <c r="G107" s="173"/>
      <c r="H107" s="174"/>
      <c r="I107" s="158"/>
      <c r="J107" s="158"/>
      <c r="K107" s="136"/>
    </row>
    <row r="108" spans="1:11" ht="12.75">
      <c r="A108" s="136"/>
      <c r="B108" s="257" t="s">
        <v>259</v>
      </c>
      <c r="C108" s="249"/>
      <c r="D108" s="249"/>
      <c r="E108" s="249"/>
      <c r="F108" s="249"/>
      <c r="G108" s="173"/>
      <c r="H108" s="174"/>
      <c r="I108" s="158"/>
      <c r="J108" s="158"/>
      <c r="K108" s="136"/>
    </row>
    <row r="109" spans="1:11" ht="12.75">
      <c r="A109" s="136"/>
      <c r="B109" s="257" t="s">
        <v>260</v>
      </c>
      <c r="C109" s="249"/>
      <c r="D109" s="249"/>
      <c r="E109" s="249"/>
      <c r="F109" s="249"/>
      <c r="G109" s="173"/>
      <c r="H109" s="175"/>
      <c r="I109" s="158"/>
      <c r="J109" s="158"/>
      <c r="K109" s="136"/>
    </row>
    <row r="110" spans="1:11" ht="12.75">
      <c r="A110" s="136"/>
      <c r="B110" s="257" t="s">
        <v>261</v>
      </c>
      <c r="C110" s="249"/>
      <c r="D110" s="249"/>
      <c r="E110" s="249"/>
      <c r="F110" s="249"/>
      <c r="G110" s="173"/>
      <c r="H110" s="174"/>
      <c r="I110" s="158"/>
      <c r="J110" s="158"/>
      <c r="K110" s="136"/>
    </row>
    <row r="111" spans="1:11" ht="12.75">
      <c r="A111" s="136"/>
      <c r="B111" s="249" t="s">
        <v>218</v>
      </c>
      <c r="C111" s="249"/>
      <c r="D111" s="249"/>
      <c r="E111" s="249"/>
      <c r="F111" s="249"/>
      <c r="G111" s="173"/>
      <c r="H111" s="174"/>
      <c r="I111" s="158"/>
      <c r="J111" s="158"/>
      <c r="K111" s="136"/>
    </row>
    <row r="112" spans="1:11" ht="12.75">
      <c r="A112" s="136"/>
      <c r="B112" s="257" t="s">
        <v>219</v>
      </c>
      <c r="C112" s="249"/>
      <c r="D112" s="249"/>
      <c r="E112" s="249"/>
      <c r="F112" s="249"/>
      <c r="G112" s="173"/>
      <c r="H112" s="174"/>
      <c r="I112" s="158"/>
      <c r="J112" s="158"/>
      <c r="K112" s="136"/>
    </row>
    <row r="113" spans="1:11" ht="12.75">
      <c r="A113" s="136"/>
      <c r="B113" s="249" t="s">
        <v>33</v>
      </c>
      <c r="C113" s="249"/>
      <c r="D113" s="249"/>
      <c r="E113" s="249"/>
      <c r="F113" s="249"/>
      <c r="G113" s="173"/>
      <c r="H113" s="174"/>
      <c r="I113" s="158"/>
      <c r="J113" s="158"/>
      <c r="K113" s="136"/>
    </row>
    <row r="114" spans="1:11" ht="12.75">
      <c r="A114" s="136"/>
      <c r="B114" s="249" t="s">
        <v>37</v>
      </c>
      <c r="C114" s="249"/>
      <c r="D114" s="249"/>
      <c r="E114" s="249"/>
      <c r="F114" s="249"/>
      <c r="G114" s="173"/>
      <c r="H114" s="174"/>
      <c r="I114" s="158"/>
      <c r="J114" s="158"/>
      <c r="K114" s="136"/>
    </row>
    <row r="115" spans="1:11" ht="12.75">
      <c r="A115" s="136"/>
      <c r="B115" s="249" t="s">
        <v>39</v>
      </c>
      <c r="C115" s="249"/>
      <c r="D115" s="249"/>
      <c r="E115" s="249"/>
      <c r="F115" s="249"/>
      <c r="G115" s="176"/>
      <c r="H115" s="108"/>
      <c r="I115" s="158"/>
      <c r="J115" s="158"/>
      <c r="K115" s="136"/>
    </row>
    <row r="116" spans="1:11" ht="12.75">
      <c r="A116" s="136"/>
      <c r="B116" s="249" t="s">
        <v>103</v>
      </c>
      <c r="C116" s="249"/>
      <c r="D116" s="249"/>
      <c r="E116" s="249"/>
      <c r="F116" s="249"/>
      <c r="G116" s="176"/>
      <c r="H116" s="108"/>
      <c r="I116" s="158"/>
      <c r="J116" s="158"/>
      <c r="K116" s="136"/>
    </row>
    <row r="117" spans="1:11" ht="12.75">
      <c r="A117" s="136"/>
      <c r="B117" s="249" t="s">
        <v>220</v>
      </c>
      <c r="C117" s="249"/>
      <c r="D117" s="249"/>
      <c r="E117" s="249"/>
      <c r="F117" s="249"/>
      <c r="G117" s="176"/>
      <c r="H117" s="108"/>
      <c r="I117" s="158"/>
      <c r="J117" s="158"/>
      <c r="K117" s="136"/>
    </row>
    <row r="118" spans="1:11" ht="12.75">
      <c r="A118" s="136"/>
      <c r="B118" s="249" t="s">
        <v>221</v>
      </c>
      <c r="C118" s="249"/>
      <c r="D118" s="249"/>
      <c r="E118" s="249"/>
      <c r="F118" s="249"/>
      <c r="G118" s="177"/>
      <c r="H118" s="109"/>
      <c r="I118" s="158"/>
      <c r="J118" s="158"/>
      <c r="K118" s="136"/>
    </row>
    <row r="119" spans="1:11" ht="13.5" thickBot="1">
      <c r="A119" s="136"/>
      <c r="B119" s="249" t="s">
        <v>222</v>
      </c>
      <c r="C119" s="249"/>
      <c r="D119" s="249"/>
      <c r="E119" s="249"/>
      <c r="F119" s="249"/>
      <c r="G119" s="111"/>
      <c r="H119" s="178"/>
      <c r="I119" s="158"/>
      <c r="J119" s="158"/>
      <c r="K119" s="136"/>
    </row>
    <row r="120" spans="1:11" ht="13.5" thickTop="1">
      <c r="A120" s="136"/>
      <c r="B120" s="158"/>
      <c r="C120" s="158"/>
      <c r="D120" s="158"/>
      <c r="E120" s="158"/>
      <c r="F120" s="158"/>
      <c r="G120" s="179">
        <f>IF(G119="","",IF(G119=58000,"Correct!","Try again!"))</f>
      </c>
      <c r="H120" s="179">
        <f>IF(H119="","",IF(H119=58000,"Correct!","Try again!"))</f>
      </c>
      <c r="I120" s="158"/>
      <c r="J120" s="158"/>
      <c r="K120" s="136"/>
    </row>
    <row r="121" spans="1:11" ht="12.75">
      <c r="A121" s="136"/>
      <c r="B121" s="158"/>
      <c r="C121" s="158"/>
      <c r="D121" s="158"/>
      <c r="E121" s="158"/>
      <c r="F121" s="158"/>
      <c r="G121" s="180"/>
      <c r="H121" s="180"/>
      <c r="I121" s="180"/>
      <c r="J121" s="180"/>
      <c r="K121" s="136"/>
    </row>
    <row r="122" spans="1:11" ht="12.75">
      <c r="A122" s="136"/>
      <c r="B122" s="158"/>
      <c r="C122" s="158"/>
      <c r="D122" s="158"/>
      <c r="E122" s="158"/>
      <c r="F122" s="158"/>
      <c r="G122" s="180"/>
      <c r="H122" s="180"/>
      <c r="I122" s="180"/>
      <c r="J122" s="180"/>
      <c r="K122" s="136"/>
    </row>
    <row r="123" spans="1:11" ht="12.75">
      <c r="A123" s="136"/>
      <c r="B123" s="227" t="s">
        <v>172</v>
      </c>
      <c r="C123" s="227"/>
      <c r="D123" s="227"/>
      <c r="E123" s="227"/>
      <c r="F123" s="227"/>
      <c r="G123" s="227"/>
      <c r="H123" s="227"/>
      <c r="I123" s="158"/>
      <c r="J123" s="158"/>
      <c r="K123" s="136"/>
    </row>
    <row r="124" spans="1:11" ht="12.75">
      <c r="A124" s="136"/>
      <c r="B124" s="242" t="s">
        <v>2</v>
      </c>
      <c r="C124" s="242"/>
      <c r="D124" s="242"/>
      <c r="E124" s="242"/>
      <c r="F124" s="242"/>
      <c r="G124" s="242"/>
      <c r="H124" s="242"/>
      <c r="I124" s="158"/>
      <c r="J124" s="158"/>
      <c r="K124" s="136"/>
    </row>
    <row r="125" spans="1:11" ht="12.75">
      <c r="A125" s="136"/>
      <c r="B125" s="256">
        <v>41394</v>
      </c>
      <c r="C125" s="256"/>
      <c r="D125" s="256"/>
      <c r="E125" s="256"/>
      <c r="F125" s="256"/>
      <c r="G125" s="256"/>
      <c r="H125" s="256"/>
      <c r="I125" s="158"/>
      <c r="J125" s="158"/>
      <c r="K125" s="136"/>
    </row>
    <row r="126" spans="1:11" ht="12.75">
      <c r="A126" s="136"/>
      <c r="B126" s="171" t="s">
        <v>13</v>
      </c>
      <c r="C126" s="34"/>
      <c r="D126" s="34"/>
      <c r="E126" s="34"/>
      <c r="F126" s="34"/>
      <c r="G126" s="152" t="s">
        <v>214</v>
      </c>
      <c r="H126" s="152" t="s">
        <v>215</v>
      </c>
      <c r="I126" s="158"/>
      <c r="J126" s="158"/>
      <c r="K126" s="136"/>
    </row>
    <row r="127" spans="1:11" ht="12.75">
      <c r="A127" s="136"/>
      <c r="B127" s="254" t="s">
        <v>4</v>
      </c>
      <c r="C127" s="254"/>
      <c r="D127" s="254"/>
      <c r="E127" s="254"/>
      <c r="F127" s="254"/>
      <c r="G127" s="172"/>
      <c r="H127" s="70"/>
      <c r="I127" s="158"/>
      <c r="J127" s="158"/>
      <c r="K127" s="136"/>
    </row>
    <row r="128" spans="1:11" ht="12.75">
      <c r="A128" s="136"/>
      <c r="B128" s="249" t="s">
        <v>5</v>
      </c>
      <c r="C128" s="249"/>
      <c r="D128" s="249"/>
      <c r="E128" s="249"/>
      <c r="F128" s="249"/>
      <c r="G128" s="173"/>
      <c r="H128" s="174"/>
      <c r="I128" s="158"/>
      <c r="J128" s="158"/>
      <c r="K128" s="136"/>
    </row>
    <row r="129" spans="1:11" ht="12.75">
      <c r="A129" s="136"/>
      <c r="B129" s="249" t="s">
        <v>96</v>
      </c>
      <c r="C129" s="249"/>
      <c r="D129" s="249"/>
      <c r="E129" s="249"/>
      <c r="F129" s="249"/>
      <c r="G129" s="173"/>
      <c r="H129" s="174"/>
      <c r="I129" s="158"/>
      <c r="J129" s="158"/>
      <c r="K129" s="136"/>
    </row>
    <row r="130" spans="1:11" ht="12.75">
      <c r="A130" s="136"/>
      <c r="B130" s="249" t="s">
        <v>7</v>
      </c>
      <c r="C130" s="249"/>
      <c r="D130" s="249"/>
      <c r="E130" s="249"/>
      <c r="F130" s="249"/>
      <c r="G130" s="173"/>
      <c r="H130" s="174"/>
      <c r="I130" s="158"/>
      <c r="J130" s="158"/>
      <c r="K130" s="136"/>
    </row>
    <row r="131" spans="1:11" ht="12.75">
      <c r="A131" s="136"/>
      <c r="B131" s="249" t="s">
        <v>216</v>
      </c>
      <c r="C131" s="249"/>
      <c r="D131" s="249"/>
      <c r="E131" s="249"/>
      <c r="F131" s="249"/>
      <c r="G131" s="173"/>
      <c r="H131" s="174"/>
      <c r="I131" s="158"/>
      <c r="J131" s="158"/>
      <c r="K131" s="136"/>
    </row>
    <row r="132" spans="1:11" ht="12.75">
      <c r="A132" s="136"/>
      <c r="B132" s="257" t="s">
        <v>217</v>
      </c>
      <c r="C132" s="249"/>
      <c r="D132" s="249"/>
      <c r="E132" s="249"/>
      <c r="F132" s="249"/>
      <c r="G132" s="173"/>
      <c r="H132" s="181"/>
      <c r="I132" s="158"/>
      <c r="J132" s="158"/>
      <c r="K132" s="136"/>
    </row>
    <row r="133" spans="1:11" ht="12.75">
      <c r="A133" s="136"/>
      <c r="B133" s="249" t="s">
        <v>19</v>
      </c>
      <c r="C133" s="249"/>
      <c r="D133" s="249"/>
      <c r="E133" s="249"/>
      <c r="F133" s="249"/>
      <c r="G133" s="173"/>
      <c r="H133" s="174"/>
      <c r="I133" s="158"/>
      <c r="J133" s="158"/>
      <c r="K133" s="136"/>
    </row>
    <row r="134" spans="1:11" ht="12.75">
      <c r="A134" s="136"/>
      <c r="B134" s="257" t="s">
        <v>259</v>
      </c>
      <c r="C134" s="249"/>
      <c r="D134" s="249"/>
      <c r="E134" s="249"/>
      <c r="F134" s="249"/>
      <c r="G134" s="173"/>
      <c r="H134" s="174"/>
      <c r="I134" s="158"/>
      <c r="J134" s="158"/>
      <c r="K134" s="136"/>
    </row>
    <row r="135" spans="1:11" ht="12.75">
      <c r="A135" s="136"/>
      <c r="B135" s="257" t="s">
        <v>260</v>
      </c>
      <c r="C135" s="249"/>
      <c r="D135" s="249"/>
      <c r="E135" s="249"/>
      <c r="F135" s="249"/>
      <c r="G135" s="173"/>
      <c r="H135" s="174"/>
      <c r="I135" s="158"/>
      <c r="J135" s="158"/>
      <c r="K135" s="136"/>
    </row>
    <row r="136" spans="1:11" ht="12.75">
      <c r="A136" s="136"/>
      <c r="B136" s="257" t="s">
        <v>261</v>
      </c>
      <c r="C136" s="249"/>
      <c r="D136" s="249"/>
      <c r="E136" s="249"/>
      <c r="F136" s="249"/>
      <c r="G136" s="173"/>
      <c r="H136" s="174"/>
      <c r="I136" s="158"/>
      <c r="J136" s="158"/>
      <c r="K136" s="136"/>
    </row>
    <row r="137" spans="1:11" ht="12.75">
      <c r="A137" s="136"/>
      <c r="B137" s="249" t="s">
        <v>218</v>
      </c>
      <c r="C137" s="249"/>
      <c r="D137" s="249"/>
      <c r="E137" s="249"/>
      <c r="F137" s="249"/>
      <c r="G137" s="173"/>
      <c r="H137" s="174"/>
      <c r="I137" s="158"/>
      <c r="J137" s="158"/>
      <c r="K137" s="136"/>
    </row>
    <row r="138" spans="1:11" ht="12.75">
      <c r="A138" s="136"/>
      <c r="B138" s="257" t="s">
        <v>219</v>
      </c>
      <c r="C138" s="249"/>
      <c r="D138" s="249"/>
      <c r="E138" s="249"/>
      <c r="F138" s="249"/>
      <c r="G138" s="173"/>
      <c r="H138" s="174"/>
      <c r="I138" s="158"/>
      <c r="J138" s="158"/>
      <c r="K138" s="136"/>
    </row>
    <row r="139" spans="1:11" ht="12.75">
      <c r="A139" s="136"/>
      <c r="B139" s="249" t="s">
        <v>33</v>
      </c>
      <c r="C139" s="249"/>
      <c r="D139" s="249"/>
      <c r="E139" s="249"/>
      <c r="F139" s="249"/>
      <c r="G139" s="173"/>
      <c r="H139" s="174"/>
      <c r="I139" s="158"/>
      <c r="J139" s="158"/>
      <c r="K139" s="136"/>
    </row>
    <row r="140" spans="1:11" ht="12.75">
      <c r="A140" s="136"/>
      <c r="B140" s="249" t="s">
        <v>37</v>
      </c>
      <c r="C140" s="249"/>
      <c r="D140" s="249"/>
      <c r="E140" s="249"/>
      <c r="F140" s="249"/>
      <c r="G140" s="173"/>
      <c r="H140" s="174"/>
      <c r="I140" s="158"/>
      <c r="J140" s="158"/>
      <c r="K140" s="136"/>
    </row>
    <row r="141" spans="1:11" ht="12.75">
      <c r="A141" s="136"/>
      <c r="B141" s="249" t="s">
        <v>39</v>
      </c>
      <c r="C141" s="249"/>
      <c r="D141" s="249"/>
      <c r="E141" s="249"/>
      <c r="F141" s="249"/>
      <c r="G141" s="176"/>
      <c r="H141" s="108"/>
      <c r="I141" s="158"/>
      <c r="J141" s="158"/>
      <c r="K141" s="136"/>
    </row>
    <row r="142" spans="1:11" ht="12.75">
      <c r="A142" s="136"/>
      <c r="B142" s="249" t="s">
        <v>103</v>
      </c>
      <c r="C142" s="249"/>
      <c r="D142" s="249"/>
      <c r="E142" s="249"/>
      <c r="F142" s="249"/>
      <c r="G142" s="176"/>
      <c r="H142" s="108"/>
      <c r="I142" s="158"/>
      <c r="J142" s="158"/>
      <c r="K142" s="136"/>
    </row>
    <row r="143" spans="1:11" ht="12.75">
      <c r="A143" s="136"/>
      <c r="B143" s="249" t="s">
        <v>220</v>
      </c>
      <c r="C143" s="249"/>
      <c r="D143" s="249"/>
      <c r="E143" s="249"/>
      <c r="F143" s="249"/>
      <c r="G143" s="176"/>
      <c r="H143" s="108"/>
      <c r="I143" s="158"/>
      <c r="J143" s="158"/>
      <c r="K143" s="136"/>
    </row>
    <row r="144" spans="1:11" ht="12.75">
      <c r="A144" s="136"/>
      <c r="B144" s="249" t="s">
        <v>221</v>
      </c>
      <c r="C144" s="249"/>
      <c r="D144" s="249"/>
      <c r="E144" s="249"/>
      <c r="F144" s="249"/>
      <c r="G144" s="177"/>
      <c r="H144" s="109"/>
      <c r="I144" s="158"/>
      <c r="J144" s="158"/>
      <c r="K144" s="136"/>
    </row>
    <row r="145" spans="1:11" ht="13.5" thickBot="1">
      <c r="A145" s="136"/>
      <c r="B145" s="249" t="s">
        <v>222</v>
      </c>
      <c r="C145" s="249"/>
      <c r="D145" s="249"/>
      <c r="E145" s="249"/>
      <c r="F145" s="249"/>
      <c r="G145" s="111"/>
      <c r="H145" s="178"/>
      <c r="I145" s="158"/>
      <c r="J145" s="158"/>
      <c r="K145" s="136"/>
    </row>
    <row r="146" spans="1:11" ht="13.5" thickTop="1">
      <c r="A146" s="136"/>
      <c r="B146" s="158"/>
      <c r="C146" s="158"/>
      <c r="D146" s="158"/>
      <c r="E146" s="158"/>
      <c r="F146" s="158"/>
      <c r="G146" s="179">
        <f>IF(G145="","",IF(G145=60670,"Correct!","Try again!"))</f>
      </c>
      <c r="H146" s="179">
        <f>IF(H145="","",IF(H145=60670,"Correct!","Try again!"))</f>
      </c>
      <c r="I146" s="158"/>
      <c r="J146" s="158"/>
      <c r="K146" s="136"/>
    </row>
    <row r="147" spans="1:11" ht="12.75">
      <c r="A147" s="136"/>
      <c r="B147" s="158"/>
      <c r="C147" s="158"/>
      <c r="D147" s="158"/>
      <c r="E147" s="158"/>
      <c r="F147" s="158"/>
      <c r="G147" s="180"/>
      <c r="H147" s="180"/>
      <c r="I147" s="180"/>
      <c r="J147" s="180"/>
      <c r="K147" s="136"/>
    </row>
    <row r="148" spans="1:11" ht="12.75">
      <c r="A148" s="136"/>
      <c r="B148" s="227" t="s">
        <v>172</v>
      </c>
      <c r="C148" s="227"/>
      <c r="D148" s="227"/>
      <c r="E148" s="227"/>
      <c r="F148" s="227"/>
      <c r="G148" s="227"/>
      <c r="H148" s="227"/>
      <c r="I148" s="180"/>
      <c r="J148" s="180"/>
      <c r="K148" s="136"/>
    </row>
    <row r="149" spans="1:11" ht="12.75">
      <c r="A149" s="136"/>
      <c r="B149" s="227" t="s">
        <v>56</v>
      </c>
      <c r="C149" s="227"/>
      <c r="D149" s="227"/>
      <c r="E149" s="227"/>
      <c r="F149" s="227"/>
      <c r="G149" s="227"/>
      <c r="H149" s="227"/>
      <c r="I149" s="180"/>
      <c r="J149" s="180"/>
      <c r="K149" s="136"/>
    </row>
    <row r="150" spans="1:11" ht="12.75">
      <c r="A150" s="136"/>
      <c r="B150" s="227" t="s">
        <v>223</v>
      </c>
      <c r="C150" s="227"/>
      <c r="D150" s="227"/>
      <c r="E150" s="227"/>
      <c r="F150" s="227"/>
      <c r="G150" s="227"/>
      <c r="H150" s="227"/>
      <c r="I150" s="180"/>
      <c r="J150" s="180"/>
      <c r="K150" s="136"/>
    </row>
    <row r="151" spans="1:11" ht="12.75">
      <c r="A151" s="136"/>
      <c r="B151" s="17"/>
      <c r="C151" s="17"/>
      <c r="D151" s="17"/>
      <c r="E151" s="17"/>
      <c r="F151" s="17"/>
      <c r="G151" s="17"/>
      <c r="H151" s="12"/>
      <c r="I151" s="180"/>
      <c r="J151" s="180"/>
      <c r="K151" s="136"/>
    </row>
    <row r="152" spans="1:11" ht="12.75">
      <c r="A152" s="136"/>
      <c r="B152" s="238" t="s">
        <v>218</v>
      </c>
      <c r="C152" s="238"/>
      <c r="D152" s="238"/>
      <c r="E152" s="238"/>
      <c r="F152" s="238"/>
      <c r="G152" s="50"/>
      <c r="H152" s="110"/>
      <c r="I152" s="180"/>
      <c r="J152" s="180"/>
      <c r="K152" s="136"/>
    </row>
    <row r="153" spans="1:11" ht="12.75">
      <c r="A153" s="136"/>
      <c r="B153" s="238" t="s">
        <v>62</v>
      </c>
      <c r="C153" s="238"/>
      <c r="D153" s="238"/>
      <c r="E153" s="238"/>
      <c r="F153" s="238"/>
      <c r="G153" s="50"/>
      <c r="H153" s="50"/>
      <c r="I153" s="180"/>
      <c r="J153" s="180"/>
      <c r="K153" s="136"/>
    </row>
    <row r="154" spans="1:11" ht="12.75">
      <c r="A154" s="136"/>
      <c r="B154" s="238" t="s">
        <v>224</v>
      </c>
      <c r="C154" s="238"/>
      <c r="D154" s="238"/>
      <c r="E154" s="238"/>
      <c r="F154" s="238"/>
      <c r="G154" s="110"/>
      <c r="H154" s="50"/>
      <c r="I154" s="180"/>
      <c r="J154" s="180"/>
      <c r="K154" s="136"/>
    </row>
    <row r="155" spans="1:11" ht="12.75">
      <c r="A155" s="136"/>
      <c r="B155" s="238" t="s">
        <v>64</v>
      </c>
      <c r="C155" s="238"/>
      <c r="D155" s="238"/>
      <c r="E155" s="238"/>
      <c r="F155" s="238"/>
      <c r="G155" s="108"/>
      <c r="H155" s="50"/>
      <c r="I155" s="180"/>
      <c r="J155" s="180"/>
      <c r="K155" s="136"/>
    </row>
    <row r="156" spans="1:11" ht="12.75">
      <c r="A156" s="136"/>
      <c r="B156" s="238" t="s">
        <v>65</v>
      </c>
      <c r="C156" s="238"/>
      <c r="D156" s="238"/>
      <c r="E156" s="238"/>
      <c r="F156" s="238"/>
      <c r="G156" s="108"/>
      <c r="H156" s="50"/>
      <c r="I156" s="180"/>
      <c r="J156" s="180"/>
      <c r="K156" s="136"/>
    </row>
    <row r="157" spans="1:11" ht="12.75">
      <c r="A157" s="136"/>
      <c r="B157" s="238" t="s">
        <v>66</v>
      </c>
      <c r="C157" s="238"/>
      <c r="D157" s="238"/>
      <c r="E157" s="238"/>
      <c r="F157" s="238"/>
      <c r="G157" s="108"/>
      <c r="H157" s="50"/>
      <c r="I157" s="180"/>
      <c r="J157" s="180"/>
      <c r="K157" s="136"/>
    </row>
    <row r="158" spans="1:11" ht="12.75">
      <c r="A158" s="136"/>
      <c r="B158" s="238" t="s">
        <v>225</v>
      </c>
      <c r="C158" s="238"/>
      <c r="D158" s="238"/>
      <c r="E158" s="238"/>
      <c r="F158" s="238"/>
      <c r="G158" s="108"/>
      <c r="H158" s="50"/>
      <c r="I158" s="180"/>
      <c r="J158" s="180"/>
      <c r="K158" s="136"/>
    </row>
    <row r="159" spans="1:11" ht="12.75">
      <c r="A159" s="136"/>
      <c r="B159" s="238" t="s">
        <v>226</v>
      </c>
      <c r="C159" s="238"/>
      <c r="D159" s="238"/>
      <c r="E159" s="238"/>
      <c r="F159" s="238"/>
      <c r="G159" s="108"/>
      <c r="H159" s="50"/>
      <c r="I159" s="180"/>
      <c r="J159" s="180"/>
      <c r="K159" s="136"/>
    </row>
    <row r="160" spans="1:11" ht="12.75">
      <c r="A160" s="136"/>
      <c r="B160" s="238" t="s">
        <v>227</v>
      </c>
      <c r="C160" s="238"/>
      <c r="D160" s="238"/>
      <c r="E160" s="238"/>
      <c r="F160" s="238"/>
      <c r="G160" s="109"/>
      <c r="H160" s="50"/>
      <c r="I160" s="180"/>
      <c r="J160" s="180"/>
      <c r="K160" s="136"/>
    </row>
    <row r="161" spans="1:11" ht="12.75">
      <c r="A161" s="136"/>
      <c r="B161" s="238" t="s">
        <v>71</v>
      </c>
      <c r="C161" s="238"/>
      <c r="D161" s="238"/>
      <c r="E161" s="238"/>
      <c r="F161" s="238"/>
      <c r="G161" s="61"/>
      <c r="H161" s="109"/>
      <c r="I161" s="180"/>
      <c r="J161" s="180"/>
      <c r="K161" s="136"/>
    </row>
    <row r="162" spans="1:11" ht="13.5" thickBot="1">
      <c r="A162" s="136"/>
      <c r="B162" s="238" t="s">
        <v>72</v>
      </c>
      <c r="C162" s="238"/>
      <c r="D162" s="238"/>
      <c r="E162" s="238"/>
      <c r="F162" s="238"/>
      <c r="G162" s="50"/>
      <c r="H162" s="111"/>
      <c r="I162" s="180"/>
      <c r="J162" s="180"/>
      <c r="K162" s="136"/>
    </row>
    <row r="163" spans="1:11" ht="13.5" thickTop="1">
      <c r="A163" s="136"/>
      <c r="B163" s="136"/>
      <c r="C163" s="136"/>
      <c r="D163" s="136"/>
      <c r="E163" s="136"/>
      <c r="F163" s="136"/>
      <c r="G163" s="136"/>
      <c r="H163" s="65">
        <f>IF(H162="","",IF(AND(H162&gt;=2196.6,H162&lt;=2196.7),"Correct!","Try again!"))</f>
      </c>
      <c r="I163" s="180"/>
      <c r="J163" s="180"/>
      <c r="K163" s="136"/>
    </row>
    <row r="164" spans="1:11" ht="12.75">
      <c r="A164" s="136"/>
      <c r="B164" s="136"/>
      <c r="C164" s="136"/>
      <c r="D164" s="136"/>
      <c r="E164" s="136"/>
      <c r="F164" s="136"/>
      <c r="G164" s="136"/>
      <c r="H164" s="136"/>
      <c r="I164" s="180"/>
      <c r="J164" s="180"/>
      <c r="K164" s="136"/>
    </row>
    <row r="165" spans="1:11" ht="12.75">
      <c r="A165" s="136"/>
      <c r="B165" s="227" t="s">
        <v>172</v>
      </c>
      <c r="C165" s="227"/>
      <c r="D165" s="227"/>
      <c r="E165" s="227"/>
      <c r="F165" s="227"/>
      <c r="G165" s="227"/>
      <c r="H165" s="227"/>
      <c r="I165" s="180"/>
      <c r="J165" s="180"/>
      <c r="K165" s="136"/>
    </row>
    <row r="166" spans="1:11" ht="12.75">
      <c r="A166" s="136"/>
      <c r="B166" s="227" t="s">
        <v>266</v>
      </c>
      <c r="C166" s="227"/>
      <c r="D166" s="227"/>
      <c r="E166" s="227"/>
      <c r="F166" s="227"/>
      <c r="G166" s="227"/>
      <c r="H166" s="227"/>
      <c r="I166" s="180"/>
      <c r="J166" s="180"/>
      <c r="K166" s="136"/>
    </row>
    <row r="167" spans="1:11" ht="12.75">
      <c r="A167" s="136"/>
      <c r="B167" s="227" t="s">
        <v>223</v>
      </c>
      <c r="C167" s="227"/>
      <c r="D167" s="227"/>
      <c r="E167" s="227"/>
      <c r="F167" s="227"/>
      <c r="G167" s="227"/>
      <c r="H167" s="227"/>
      <c r="I167" s="180"/>
      <c r="J167" s="180"/>
      <c r="K167" s="136"/>
    </row>
    <row r="168" spans="1:11" ht="12.75">
      <c r="A168" s="136"/>
      <c r="B168" s="17"/>
      <c r="C168" s="12"/>
      <c r="D168" s="12"/>
      <c r="E168" s="12"/>
      <c r="F168" s="12"/>
      <c r="G168" s="12"/>
      <c r="H168" s="12"/>
      <c r="I168" s="180"/>
      <c r="J168" s="180"/>
      <c r="K168" s="136"/>
    </row>
    <row r="169" spans="1:11" ht="12.75">
      <c r="A169" s="136"/>
      <c r="B169" s="239" t="s">
        <v>286</v>
      </c>
      <c r="C169" s="238"/>
      <c r="D169" s="238"/>
      <c r="E169" s="238"/>
      <c r="F169" s="238"/>
      <c r="G169" s="80"/>
      <c r="H169" s="218"/>
      <c r="I169" s="180"/>
      <c r="J169" s="180"/>
      <c r="K169" s="136"/>
    </row>
    <row r="170" spans="1:11" ht="12.75">
      <c r="A170" s="136"/>
      <c r="B170" s="239" t="s">
        <v>287</v>
      </c>
      <c r="C170" s="238"/>
      <c r="D170" s="238"/>
      <c r="E170" s="238"/>
      <c r="F170" s="238"/>
      <c r="G170" s="217"/>
      <c r="H170" s="84"/>
      <c r="I170" s="180"/>
      <c r="J170" s="180"/>
      <c r="K170" s="136"/>
    </row>
    <row r="171" spans="1:11" ht="12.75">
      <c r="A171" s="136"/>
      <c r="B171" s="214"/>
      <c r="C171" s="19"/>
      <c r="D171" s="19"/>
      <c r="E171" s="19"/>
      <c r="F171" s="19"/>
      <c r="G171" s="217"/>
      <c r="H171" s="219"/>
      <c r="I171" s="180"/>
      <c r="J171" s="180"/>
      <c r="K171" s="136"/>
    </row>
    <row r="172" spans="1:11" ht="12.75">
      <c r="A172" s="136"/>
      <c r="B172" s="239" t="s">
        <v>268</v>
      </c>
      <c r="C172" s="238"/>
      <c r="D172" s="238"/>
      <c r="E172" s="238"/>
      <c r="F172" s="238"/>
      <c r="G172" s="80"/>
      <c r="H172" s="109"/>
      <c r="I172" s="180"/>
      <c r="J172" s="180"/>
      <c r="K172" s="136"/>
    </row>
    <row r="173" spans="1:11" ht="13.5" thickBot="1">
      <c r="A173" s="136"/>
      <c r="B173" s="239" t="s">
        <v>288</v>
      </c>
      <c r="C173" s="238"/>
      <c r="D173" s="238"/>
      <c r="E173" s="238"/>
      <c r="F173" s="238"/>
      <c r="G173" s="80"/>
      <c r="H173" s="111"/>
      <c r="I173" s="180"/>
      <c r="J173" s="180"/>
      <c r="K173" s="136"/>
    </row>
    <row r="174" spans="1:11" ht="13.5" thickTop="1">
      <c r="A174" s="136"/>
      <c r="B174" s="136"/>
      <c r="C174" s="136"/>
      <c r="D174" s="136"/>
      <c r="E174" s="136"/>
      <c r="F174" s="136"/>
      <c r="G174" s="136"/>
      <c r="H174" s="65">
        <f>IF(H173="","",IF(AND(H173&gt;=696.5,H173&lt;=697),"Correct!","Try again!"))</f>
      </c>
      <c r="I174" s="180"/>
      <c r="J174" s="180"/>
      <c r="K174" s="136"/>
    </row>
    <row r="175" spans="1:11" ht="12.75">
      <c r="A175" s="136"/>
      <c r="B175" s="136"/>
      <c r="C175" s="136"/>
      <c r="D175" s="136"/>
      <c r="E175" s="136"/>
      <c r="F175" s="136"/>
      <c r="G175" s="136"/>
      <c r="H175" s="136"/>
      <c r="I175" s="158"/>
      <c r="J175" s="158"/>
      <c r="K175" s="136"/>
    </row>
    <row r="176" spans="1:11" ht="12.75">
      <c r="A176" s="136"/>
      <c r="B176" s="227" t="s">
        <v>172</v>
      </c>
      <c r="C176" s="227"/>
      <c r="D176" s="227"/>
      <c r="E176" s="227"/>
      <c r="F176" s="227"/>
      <c r="G176" s="227"/>
      <c r="H176" s="227"/>
      <c r="I176" s="158"/>
      <c r="J176" s="158"/>
      <c r="K176" s="136"/>
    </row>
    <row r="177" spans="1:11" ht="12.75">
      <c r="A177" s="136"/>
      <c r="B177" s="227" t="s">
        <v>75</v>
      </c>
      <c r="C177" s="227"/>
      <c r="D177" s="227"/>
      <c r="E177" s="227"/>
      <c r="F177" s="227"/>
      <c r="G177" s="227"/>
      <c r="H177" s="227"/>
      <c r="I177" s="158"/>
      <c r="J177" s="158"/>
      <c r="K177" s="136"/>
    </row>
    <row r="178" spans="1:11" ht="12.75">
      <c r="A178" s="136"/>
      <c r="B178" s="256">
        <v>41394</v>
      </c>
      <c r="C178" s="256"/>
      <c r="D178" s="256"/>
      <c r="E178" s="256"/>
      <c r="F178" s="256"/>
      <c r="G178" s="256"/>
      <c r="H178" s="256"/>
      <c r="I178" s="158"/>
      <c r="J178" s="158"/>
      <c r="K178" s="136"/>
    </row>
    <row r="179" spans="1:11" ht="12.75">
      <c r="A179" s="136"/>
      <c r="B179" s="17"/>
      <c r="C179" s="17"/>
      <c r="D179" s="17"/>
      <c r="E179" s="17"/>
      <c r="F179" s="17"/>
      <c r="G179" s="18"/>
      <c r="H179" s="16"/>
      <c r="I179" s="158"/>
      <c r="J179" s="158"/>
      <c r="K179" s="136"/>
    </row>
    <row r="180" spans="1:11" ht="12.75">
      <c r="A180" s="136"/>
      <c r="B180" s="227" t="s">
        <v>77</v>
      </c>
      <c r="C180" s="227"/>
      <c r="D180" s="227"/>
      <c r="E180" s="227"/>
      <c r="F180" s="227"/>
      <c r="G180" s="227"/>
      <c r="H180" s="227"/>
      <c r="I180" s="158"/>
      <c r="J180" s="158"/>
      <c r="K180" s="136"/>
    </row>
    <row r="181" spans="1:11" ht="12.75">
      <c r="A181" s="136"/>
      <c r="B181" s="245" t="s">
        <v>4</v>
      </c>
      <c r="C181" s="245"/>
      <c r="D181" s="245"/>
      <c r="E181" s="245"/>
      <c r="F181" s="245"/>
      <c r="G181" s="50"/>
      <c r="H181" s="110"/>
      <c r="I181" s="158"/>
      <c r="J181" s="158"/>
      <c r="K181" s="136"/>
    </row>
    <row r="182" spans="1:11" ht="12.75">
      <c r="A182" s="136"/>
      <c r="B182" s="245" t="s">
        <v>5</v>
      </c>
      <c r="C182" s="245"/>
      <c r="D182" s="245"/>
      <c r="E182" s="245"/>
      <c r="F182" s="245"/>
      <c r="G182" s="50"/>
      <c r="H182" s="108"/>
      <c r="I182" s="158"/>
      <c r="J182" s="158"/>
      <c r="K182" s="136"/>
    </row>
    <row r="183" spans="1:11" ht="12.75">
      <c r="A183" s="136"/>
      <c r="B183" s="245" t="s">
        <v>96</v>
      </c>
      <c r="C183" s="245"/>
      <c r="D183" s="245"/>
      <c r="E183" s="245"/>
      <c r="F183" s="245"/>
      <c r="G183" s="50"/>
      <c r="H183" s="108"/>
      <c r="I183" s="158"/>
      <c r="J183" s="158"/>
      <c r="K183" s="136"/>
    </row>
    <row r="184" spans="1:11" ht="12.75">
      <c r="A184" s="136"/>
      <c r="B184" s="245" t="s">
        <v>7</v>
      </c>
      <c r="C184" s="245"/>
      <c r="D184" s="245"/>
      <c r="E184" s="245"/>
      <c r="F184" s="245"/>
      <c r="G184" s="50"/>
      <c r="H184" s="182"/>
      <c r="I184" s="158"/>
      <c r="J184" s="158"/>
      <c r="K184" s="136"/>
    </row>
    <row r="185" spans="1:11" ht="12.75">
      <c r="A185" s="136"/>
      <c r="B185" s="245" t="s">
        <v>216</v>
      </c>
      <c r="C185" s="245"/>
      <c r="D185" s="245"/>
      <c r="E185" s="245"/>
      <c r="F185" s="245"/>
      <c r="G185" s="112"/>
      <c r="H185" s="61"/>
      <c r="I185" s="158"/>
      <c r="J185" s="158"/>
      <c r="K185" s="136"/>
    </row>
    <row r="186" spans="1:11" ht="12.75">
      <c r="A186" s="136"/>
      <c r="B186" s="247" t="s">
        <v>217</v>
      </c>
      <c r="C186" s="245"/>
      <c r="D186" s="245"/>
      <c r="E186" s="245"/>
      <c r="F186" s="245"/>
      <c r="G186" s="109"/>
      <c r="H186" s="102"/>
      <c r="I186" s="158"/>
      <c r="J186" s="158"/>
      <c r="K186" s="136"/>
    </row>
    <row r="187" spans="1:11" ht="13.5" thickBot="1">
      <c r="A187" s="136"/>
      <c r="B187" s="245" t="s">
        <v>78</v>
      </c>
      <c r="C187" s="245"/>
      <c r="D187" s="245"/>
      <c r="E187" s="245"/>
      <c r="F187" s="245"/>
      <c r="G187" s="80"/>
      <c r="H187" s="111"/>
      <c r="I187" s="158"/>
      <c r="J187" s="158"/>
      <c r="K187" s="136"/>
    </row>
    <row r="188" spans="1:11" ht="13.5" thickTop="1">
      <c r="A188" s="136"/>
      <c r="B188" s="227" t="s">
        <v>79</v>
      </c>
      <c r="C188" s="227"/>
      <c r="D188" s="227"/>
      <c r="E188" s="227"/>
      <c r="F188" s="227"/>
      <c r="G188" s="227"/>
      <c r="H188" s="227"/>
      <c r="I188" s="158"/>
      <c r="J188" s="158"/>
      <c r="K188" s="136"/>
    </row>
    <row r="189" spans="1:11" ht="12.75">
      <c r="A189" s="136"/>
      <c r="B189" s="245" t="s">
        <v>19</v>
      </c>
      <c r="C189" s="245"/>
      <c r="D189" s="245"/>
      <c r="E189" s="245"/>
      <c r="F189" s="245"/>
      <c r="G189" s="50"/>
      <c r="H189" s="110"/>
      <c r="I189" s="158"/>
      <c r="J189" s="158"/>
      <c r="K189" s="136"/>
    </row>
    <row r="190" spans="1:11" ht="12.75">
      <c r="A190" s="136"/>
      <c r="B190" s="227" t="s">
        <v>228</v>
      </c>
      <c r="C190" s="227"/>
      <c r="D190" s="227"/>
      <c r="E190" s="227"/>
      <c r="F190" s="227"/>
      <c r="G190" s="227"/>
      <c r="H190" s="227"/>
      <c r="I190" s="158"/>
      <c r="J190" s="158"/>
      <c r="K190" s="136"/>
    </row>
    <row r="191" spans="1:11" ht="12.75">
      <c r="A191" s="136"/>
      <c r="B191" s="247" t="s">
        <v>259</v>
      </c>
      <c r="C191" s="245"/>
      <c r="D191" s="245"/>
      <c r="E191" s="245"/>
      <c r="F191" s="245"/>
      <c r="G191" s="30"/>
      <c r="H191" s="220"/>
      <c r="I191" s="158"/>
      <c r="J191" s="158"/>
      <c r="K191" s="136"/>
    </row>
    <row r="192" spans="1:11" ht="12.75">
      <c r="A192" s="136"/>
      <c r="B192" s="247" t="s">
        <v>260</v>
      </c>
      <c r="C192" s="245"/>
      <c r="D192" s="245"/>
      <c r="E192" s="245"/>
      <c r="F192" s="245"/>
      <c r="G192" s="50"/>
      <c r="H192" s="109"/>
      <c r="I192" s="158"/>
      <c r="J192" s="158"/>
      <c r="K192" s="136"/>
    </row>
    <row r="193" spans="1:11" ht="13.5" thickBot="1">
      <c r="A193" s="136"/>
      <c r="B193" s="245" t="s">
        <v>118</v>
      </c>
      <c r="C193" s="245"/>
      <c r="D193" s="245"/>
      <c r="E193" s="245"/>
      <c r="F193" s="245"/>
      <c r="G193" s="50"/>
      <c r="H193" s="111"/>
      <c r="I193" s="158"/>
      <c r="J193" s="158"/>
      <c r="K193" s="136"/>
    </row>
    <row r="194" spans="1:11" ht="13.5" thickTop="1">
      <c r="A194" s="136"/>
      <c r="B194" s="136"/>
      <c r="C194" s="136"/>
      <c r="D194" s="136"/>
      <c r="E194" s="136"/>
      <c r="F194" s="136"/>
      <c r="G194" s="136"/>
      <c r="H194" s="65">
        <f>IF(H193="","",IF(AND(H193&gt;=51116.6,H193&lt;=51116.7),"Correct!","Try again!"))</f>
      </c>
      <c r="I194" s="158"/>
      <c r="J194" s="158"/>
      <c r="K194" s="136"/>
    </row>
    <row r="195" spans="1:11" ht="12.75">
      <c r="A195" s="136"/>
      <c r="B195" s="136"/>
      <c r="C195" s="136"/>
      <c r="D195" s="136"/>
      <c r="E195" s="136"/>
      <c r="F195" s="136"/>
      <c r="G195" s="136"/>
      <c r="H195" s="136"/>
      <c r="I195" s="158"/>
      <c r="J195" s="158"/>
      <c r="K195" s="136"/>
    </row>
    <row r="196" spans="1:11" ht="12.75">
      <c r="A196" s="136"/>
      <c r="B196" s="227" t="s">
        <v>172</v>
      </c>
      <c r="C196" s="227"/>
      <c r="D196" s="227"/>
      <c r="E196" s="227"/>
      <c r="F196" s="227"/>
      <c r="G196" s="227"/>
      <c r="H196" s="227"/>
      <c r="I196" s="158"/>
      <c r="J196" s="158"/>
      <c r="K196" s="136"/>
    </row>
    <row r="197" spans="1:11" ht="12.75">
      <c r="A197" s="136"/>
      <c r="B197" s="242" t="s">
        <v>229</v>
      </c>
      <c r="C197" s="242"/>
      <c r="D197" s="242"/>
      <c r="E197" s="242"/>
      <c r="F197" s="242"/>
      <c r="G197" s="242"/>
      <c r="H197" s="242"/>
      <c r="I197" s="158"/>
      <c r="J197" s="158"/>
      <c r="K197" s="136"/>
    </row>
    <row r="198" spans="1:11" ht="12.75">
      <c r="A198" s="136"/>
      <c r="B198" s="256">
        <v>41394</v>
      </c>
      <c r="C198" s="256"/>
      <c r="D198" s="256"/>
      <c r="E198" s="256"/>
      <c r="F198" s="256"/>
      <c r="G198" s="256"/>
      <c r="H198" s="256"/>
      <c r="I198" s="158"/>
      <c r="J198" s="158"/>
      <c r="K198" s="136"/>
    </row>
    <row r="199" spans="1:11" ht="12.75">
      <c r="A199" s="136"/>
      <c r="B199" s="18"/>
      <c r="C199" s="18"/>
      <c r="D199" s="18"/>
      <c r="E199" s="18"/>
      <c r="F199" s="18"/>
      <c r="G199" s="18"/>
      <c r="H199" s="16"/>
      <c r="I199" s="158"/>
      <c r="J199" s="158"/>
      <c r="K199" s="136"/>
    </row>
    <row r="200" spans="1:11" ht="12.75">
      <c r="A200" s="136"/>
      <c r="B200" s="255" t="s">
        <v>13</v>
      </c>
      <c r="C200" s="255"/>
      <c r="D200" s="255"/>
      <c r="E200" s="255"/>
      <c r="F200" s="255"/>
      <c r="G200" s="152" t="s">
        <v>214</v>
      </c>
      <c r="H200" s="152" t="s">
        <v>215</v>
      </c>
      <c r="I200" s="158"/>
      <c r="J200" s="158"/>
      <c r="K200" s="136"/>
    </row>
    <row r="201" spans="1:11" ht="12.75">
      <c r="A201" s="136"/>
      <c r="B201" s="254" t="s">
        <v>4</v>
      </c>
      <c r="C201" s="254"/>
      <c r="D201" s="254"/>
      <c r="E201" s="254"/>
      <c r="F201" s="254"/>
      <c r="G201" s="110"/>
      <c r="H201" s="50"/>
      <c r="I201" s="158"/>
      <c r="J201" s="158"/>
      <c r="K201" s="136"/>
    </row>
    <row r="202" spans="1:11" ht="12.75">
      <c r="A202" s="136"/>
      <c r="B202" s="245" t="s">
        <v>5</v>
      </c>
      <c r="C202" s="245"/>
      <c r="D202" s="245"/>
      <c r="E202" s="245"/>
      <c r="F202" s="245"/>
      <c r="G202" s="174"/>
      <c r="H202" s="80"/>
      <c r="I202" s="158"/>
      <c r="J202" s="158"/>
      <c r="K202" s="136"/>
    </row>
    <row r="203" spans="1:11" ht="12.75">
      <c r="A203" s="136"/>
      <c r="B203" s="245" t="s">
        <v>96</v>
      </c>
      <c r="C203" s="245"/>
      <c r="D203" s="245"/>
      <c r="E203" s="245"/>
      <c r="F203" s="245"/>
      <c r="G203" s="174"/>
      <c r="H203" s="80"/>
      <c r="I203" s="158"/>
      <c r="J203" s="158"/>
      <c r="K203" s="136"/>
    </row>
    <row r="204" spans="1:11" ht="12.75">
      <c r="A204" s="136"/>
      <c r="B204" s="245" t="s">
        <v>7</v>
      </c>
      <c r="C204" s="245"/>
      <c r="D204" s="245"/>
      <c r="E204" s="245"/>
      <c r="F204" s="245"/>
      <c r="G204" s="174"/>
      <c r="H204" s="80"/>
      <c r="I204" s="158"/>
      <c r="J204" s="158"/>
      <c r="K204" s="136"/>
    </row>
    <row r="205" spans="1:11" ht="12.75">
      <c r="A205" s="136"/>
      <c r="B205" s="245" t="s">
        <v>216</v>
      </c>
      <c r="C205" s="245"/>
      <c r="D205" s="245"/>
      <c r="E205" s="245"/>
      <c r="F205" s="245"/>
      <c r="G205" s="182"/>
      <c r="H205" s="80"/>
      <c r="I205" s="158"/>
      <c r="J205" s="158"/>
      <c r="K205" s="136"/>
    </row>
    <row r="206" spans="1:11" ht="12.75">
      <c r="A206" s="136"/>
      <c r="B206" s="245" t="s">
        <v>230</v>
      </c>
      <c r="C206" s="245"/>
      <c r="D206" s="245"/>
      <c r="E206" s="245"/>
      <c r="F206" s="245"/>
      <c r="G206" s="80"/>
      <c r="H206" s="183"/>
      <c r="I206" s="158"/>
      <c r="J206" s="158"/>
      <c r="K206" s="136"/>
    </row>
    <row r="207" spans="1:11" ht="12.75">
      <c r="A207" s="136"/>
      <c r="B207" s="245" t="s">
        <v>19</v>
      </c>
      <c r="C207" s="245"/>
      <c r="D207" s="245"/>
      <c r="E207" s="245"/>
      <c r="F207" s="245"/>
      <c r="G207" s="80"/>
      <c r="H207" s="174"/>
      <c r="I207" s="158"/>
      <c r="J207" s="158"/>
      <c r="K207" s="136"/>
    </row>
    <row r="208" spans="1:11" ht="12.75">
      <c r="A208" s="136"/>
      <c r="B208" s="247" t="s">
        <v>259</v>
      </c>
      <c r="C208" s="245"/>
      <c r="D208" s="245"/>
      <c r="E208" s="245"/>
      <c r="F208" s="245"/>
      <c r="G208" s="80"/>
      <c r="H208" s="174"/>
      <c r="I208" s="158"/>
      <c r="J208" s="158"/>
      <c r="K208" s="136"/>
    </row>
    <row r="209" spans="1:11" ht="12.75">
      <c r="A209" s="136"/>
      <c r="B209" s="247" t="s">
        <v>260</v>
      </c>
      <c r="C209" s="245"/>
      <c r="D209" s="245"/>
      <c r="E209" s="245"/>
      <c r="F209" s="245"/>
      <c r="G209" s="184"/>
      <c r="H209" s="84"/>
      <c r="I209" s="158"/>
      <c r="J209" s="158"/>
      <c r="K209" s="136"/>
    </row>
    <row r="210" spans="1:11" ht="13.5" thickBot="1">
      <c r="A210" s="136"/>
      <c r="B210" s="245" t="s">
        <v>87</v>
      </c>
      <c r="C210" s="245"/>
      <c r="D210" s="245"/>
      <c r="E210" s="245"/>
      <c r="F210" s="245"/>
      <c r="G210" s="111"/>
      <c r="H210" s="178"/>
      <c r="I210" s="158"/>
      <c r="J210" s="158"/>
      <c r="K210" s="136"/>
    </row>
    <row r="211" spans="1:11" ht="13.5" thickTop="1">
      <c r="A211" s="136"/>
      <c r="B211" s="136"/>
      <c r="C211" s="136"/>
      <c r="D211" s="136"/>
      <c r="E211" s="136"/>
      <c r="F211" s="136"/>
      <c r="G211" s="65">
        <f>IF(G210="","",IF(AND(G210&gt;=51616.6,G210&lt;=51616.7),"Correct!","Try again!"))</f>
      </c>
      <c r="H211" s="65">
        <f>IF(H210="","",IF(AND(H210&gt;=51616.6,H210&lt;=51616.7),"Correct!","Try again!"))</f>
      </c>
      <c r="I211" s="158"/>
      <c r="J211" s="158"/>
      <c r="K211" s="136"/>
    </row>
    <row r="212" spans="1:11" ht="12.75">
      <c r="A212" s="136"/>
      <c r="B212" s="136"/>
      <c r="C212" s="136"/>
      <c r="D212" s="136"/>
      <c r="E212" s="136"/>
      <c r="F212" s="136"/>
      <c r="G212" s="136"/>
      <c r="H212" s="136"/>
      <c r="I212" s="158"/>
      <c r="J212" s="158"/>
      <c r="K212" s="136"/>
    </row>
    <row r="213" spans="1:11" ht="12.75">
      <c r="A213" s="136"/>
      <c r="B213" s="136"/>
      <c r="C213" s="136"/>
      <c r="D213" s="136"/>
      <c r="E213" s="136"/>
      <c r="F213" s="136"/>
      <c r="G213" s="136"/>
      <c r="H213" s="136"/>
      <c r="I213" s="158"/>
      <c r="J213" s="158"/>
      <c r="K213" s="136"/>
    </row>
    <row r="214" spans="1:11" ht="12.75">
      <c r="A214" s="136"/>
      <c r="B214" s="227" t="s">
        <v>172</v>
      </c>
      <c r="C214" s="227"/>
      <c r="D214" s="227"/>
      <c r="E214" s="227"/>
      <c r="F214" s="227"/>
      <c r="G214" s="227"/>
      <c r="H214" s="227"/>
      <c r="I214" s="227"/>
      <c r="J214" s="227"/>
      <c r="K214" s="136"/>
    </row>
    <row r="215" spans="1:11" ht="12.75">
      <c r="A215" s="136"/>
      <c r="B215" s="227" t="s">
        <v>231</v>
      </c>
      <c r="C215" s="227"/>
      <c r="D215" s="227"/>
      <c r="E215" s="227"/>
      <c r="F215" s="227"/>
      <c r="G215" s="227"/>
      <c r="H215" s="227"/>
      <c r="I215" s="227"/>
      <c r="J215" s="227"/>
      <c r="K215" s="136"/>
    </row>
    <row r="216" spans="1:11" ht="12.75">
      <c r="A216" s="136"/>
      <c r="B216" s="166" t="s">
        <v>4</v>
      </c>
      <c r="C216" s="16"/>
      <c r="D216" s="16"/>
      <c r="E216" s="16"/>
      <c r="F216" s="16"/>
      <c r="G216" s="185"/>
      <c r="H216" s="16"/>
      <c r="I216" s="186" t="s">
        <v>232</v>
      </c>
      <c r="J216" s="17">
        <v>101</v>
      </c>
      <c r="K216" s="136"/>
    </row>
    <row r="217" spans="1:11" ht="12.75">
      <c r="A217" s="136"/>
      <c r="B217" s="16"/>
      <c r="C217" s="16"/>
      <c r="D217" s="16"/>
      <c r="E217" s="16"/>
      <c r="F217" s="16"/>
      <c r="G217" s="187"/>
      <c r="H217" s="16"/>
      <c r="I217" s="16"/>
      <c r="J217" s="18"/>
      <c r="K217" s="136"/>
    </row>
    <row r="218" spans="1:11" ht="12.75">
      <c r="A218" s="136"/>
      <c r="B218" s="188" t="s">
        <v>12</v>
      </c>
      <c r="C218" s="189" t="s">
        <v>233</v>
      </c>
      <c r="D218" s="189"/>
      <c r="E218" s="189"/>
      <c r="F218" s="189"/>
      <c r="G218" s="190" t="s">
        <v>234</v>
      </c>
      <c r="H218" s="189" t="s">
        <v>15</v>
      </c>
      <c r="I218" s="189" t="s">
        <v>16</v>
      </c>
      <c r="J218" s="191" t="s">
        <v>235</v>
      </c>
      <c r="K218" s="136"/>
    </row>
    <row r="219" spans="1:11" ht="12.75">
      <c r="A219" s="136"/>
      <c r="B219" s="161">
        <v>41365</v>
      </c>
      <c r="C219" s="19"/>
      <c r="D219" s="19"/>
      <c r="E219" s="19"/>
      <c r="F219" s="19"/>
      <c r="G219" s="192"/>
      <c r="H219" s="70"/>
      <c r="I219" s="193"/>
      <c r="J219" s="70"/>
      <c r="K219" s="136"/>
    </row>
    <row r="220" spans="1:11" ht="12.75">
      <c r="A220" s="136"/>
      <c r="B220" s="194">
        <v>2</v>
      </c>
      <c r="C220" s="16"/>
      <c r="D220" s="16"/>
      <c r="E220" s="16"/>
      <c r="F220" s="16"/>
      <c r="G220" s="192"/>
      <c r="H220" s="108"/>
      <c r="I220" s="99"/>
      <c r="J220" s="108"/>
      <c r="K220" s="136"/>
    </row>
    <row r="221" spans="1:11" ht="12.75">
      <c r="A221" s="136"/>
      <c r="B221" s="17">
        <v>3</v>
      </c>
      <c r="C221" s="16"/>
      <c r="D221" s="16"/>
      <c r="E221" s="16"/>
      <c r="F221" s="16"/>
      <c r="G221" s="192"/>
      <c r="H221" s="108"/>
      <c r="I221" s="99"/>
      <c r="J221" s="108"/>
      <c r="K221" s="136"/>
    </row>
    <row r="222" spans="1:11" ht="12.75">
      <c r="A222" s="136"/>
      <c r="B222" s="17">
        <v>10</v>
      </c>
      <c r="C222" s="16"/>
      <c r="D222" s="16"/>
      <c r="E222" s="16"/>
      <c r="F222" s="16"/>
      <c r="G222" s="192"/>
      <c r="H222" s="108"/>
      <c r="I222" s="99"/>
      <c r="J222" s="108"/>
      <c r="K222" s="136"/>
    </row>
    <row r="223" spans="1:11" ht="12.75">
      <c r="A223" s="136"/>
      <c r="B223" s="17">
        <v>14</v>
      </c>
      <c r="C223" s="16"/>
      <c r="D223" s="16"/>
      <c r="E223" s="16"/>
      <c r="F223" s="16"/>
      <c r="G223" s="192"/>
      <c r="H223" s="108"/>
      <c r="I223" s="99"/>
      <c r="J223" s="108"/>
      <c r="K223" s="136"/>
    </row>
    <row r="224" spans="1:11" ht="12.75">
      <c r="A224" s="136"/>
      <c r="B224" s="17">
        <v>24</v>
      </c>
      <c r="C224" s="16"/>
      <c r="D224" s="16"/>
      <c r="E224" s="16"/>
      <c r="F224" s="16"/>
      <c r="G224" s="192"/>
      <c r="H224" s="108"/>
      <c r="I224" s="99"/>
      <c r="J224" s="108"/>
      <c r="K224" s="136"/>
    </row>
    <row r="225" spans="1:11" ht="12.75">
      <c r="A225" s="136"/>
      <c r="B225" s="17">
        <v>28</v>
      </c>
      <c r="C225" s="16"/>
      <c r="D225" s="16"/>
      <c r="E225" s="16"/>
      <c r="F225" s="16"/>
      <c r="G225" s="195"/>
      <c r="H225" s="108"/>
      <c r="I225" s="99"/>
      <c r="J225" s="108"/>
      <c r="K225" s="136"/>
    </row>
    <row r="226" spans="1:11" ht="12.75">
      <c r="A226" s="136"/>
      <c r="B226" s="17">
        <v>29</v>
      </c>
      <c r="C226" s="16"/>
      <c r="D226" s="16"/>
      <c r="E226" s="16"/>
      <c r="F226" s="16"/>
      <c r="G226" s="192"/>
      <c r="H226" s="108"/>
      <c r="I226" s="99"/>
      <c r="J226" s="108"/>
      <c r="K226" s="136"/>
    </row>
    <row r="227" spans="1:11" ht="12.75">
      <c r="A227" s="136"/>
      <c r="B227" s="17">
        <v>30</v>
      </c>
      <c r="C227" s="16"/>
      <c r="D227" s="16"/>
      <c r="E227" s="16"/>
      <c r="F227" s="16"/>
      <c r="G227" s="192"/>
      <c r="H227" s="108"/>
      <c r="I227" s="99"/>
      <c r="J227" s="108"/>
      <c r="K227" s="136"/>
    </row>
    <row r="228" spans="1:11" ht="12.75">
      <c r="A228" s="136"/>
      <c r="B228" s="17">
        <v>30</v>
      </c>
      <c r="C228" s="16"/>
      <c r="D228" s="16"/>
      <c r="E228" s="16"/>
      <c r="F228" s="16"/>
      <c r="G228" s="192"/>
      <c r="H228" s="70"/>
      <c r="I228" s="148"/>
      <c r="J228" s="70"/>
      <c r="K228" s="196">
        <f>IF(J228="","",IF(J228=27000,"«- Correct!","«- Try again!"))</f>
      </c>
    </row>
    <row r="229" spans="1:11" ht="12.75">
      <c r="A229" s="136"/>
      <c r="B229" s="16"/>
      <c r="C229" s="16"/>
      <c r="D229" s="16"/>
      <c r="E229" s="16"/>
      <c r="F229" s="16"/>
      <c r="G229" s="192"/>
      <c r="H229" s="18"/>
      <c r="I229" s="18"/>
      <c r="J229" s="18"/>
      <c r="K229" s="136"/>
    </row>
    <row r="230" spans="1:11" ht="12.75">
      <c r="A230" s="136"/>
      <c r="B230" s="166" t="s">
        <v>24</v>
      </c>
      <c r="C230" s="16"/>
      <c r="D230" s="16"/>
      <c r="E230" s="16"/>
      <c r="F230" s="16"/>
      <c r="G230" s="185"/>
      <c r="H230" s="16"/>
      <c r="I230" s="186" t="s">
        <v>232</v>
      </c>
      <c r="J230" s="17">
        <v>106</v>
      </c>
      <c r="K230" s="136"/>
    </row>
    <row r="231" spans="1:11" ht="12.75">
      <c r="A231" s="136"/>
      <c r="B231" s="16"/>
      <c r="C231" s="16"/>
      <c r="D231" s="16"/>
      <c r="E231" s="16"/>
      <c r="F231" s="16"/>
      <c r="G231" s="187"/>
      <c r="H231" s="16"/>
      <c r="I231" s="16"/>
      <c r="J231" s="18"/>
      <c r="K231" s="136"/>
    </row>
    <row r="232" spans="1:11" ht="12.75">
      <c r="A232" s="136"/>
      <c r="B232" s="188" t="s">
        <v>12</v>
      </c>
      <c r="C232" s="189" t="s">
        <v>233</v>
      </c>
      <c r="D232" s="189"/>
      <c r="E232" s="189"/>
      <c r="F232" s="189"/>
      <c r="G232" s="190" t="s">
        <v>234</v>
      </c>
      <c r="H232" s="189" t="s">
        <v>15</v>
      </c>
      <c r="I232" s="189" t="s">
        <v>16</v>
      </c>
      <c r="J232" s="191" t="s">
        <v>235</v>
      </c>
      <c r="K232" s="136"/>
    </row>
    <row r="233" spans="1:11" ht="12.75">
      <c r="A233" s="136"/>
      <c r="B233" s="161">
        <v>41394</v>
      </c>
      <c r="C233" s="19" t="s">
        <v>236</v>
      </c>
      <c r="D233" s="19"/>
      <c r="E233" s="19"/>
      <c r="F233" s="19"/>
      <c r="G233" s="192"/>
      <c r="H233" s="70"/>
      <c r="I233" s="197"/>
      <c r="J233" s="70"/>
      <c r="K233" s="196">
        <f>IF(J233="","",IF(J233=1750,"«- Correct!","«- Try again!"))</f>
      </c>
    </row>
    <row r="234" spans="1:11" ht="12.75">
      <c r="A234" s="136"/>
      <c r="B234" s="16"/>
      <c r="C234" s="16"/>
      <c r="D234" s="16"/>
      <c r="E234" s="16"/>
      <c r="F234" s="16"/>
      <c r="G234" s="185"/>
      <c r="H234" s="16"/>
      <c r="I234" s="16"/>
      <c r="J234" s="16"/>
      <c r="K234" s="136"/>
    </row>
    <row r="235" spans="1:11" ht="12.75">
      <c r="A235" s="136"/>
      <c r="B235" s="166" t="s">
        <v>178</v>
      </c>
      <c r="C235" s="16"/>
      <c r="D235" s="16"/>
      <c r="E235" s="16"/>
      <c r="F235" s="16"/>
      <c r="G235" s="185"/>
      <c r="H235" s="16"/>
      <c r="I235" s="186" t="s">
        <v>232</v>
      </c>
      <c r="J235" s="17">
        <v>124</v>
      </c>
      <c r="K235" s="136"/>
    </row>
    <row r="236" spans="1:11" ht="12.75">
      <c r="A236" s="136"/>
      <c r="B236" s="16"/>
      <c r="C236" s="16"/>
      <c r="D236" s="16"/>
      <c r="E236" s="16"/>
      <c r="F236" s="16"/>
      <c r="G236" s="187"/>
      <c r="H236" s="16"/>
      <c r="I236" s="16"/>
      <c r="J236" s="18"/>
      <c r="K236" s="136"/>
    </row>
    <row r="237" spans="1:11" ht="12.75">
      <c r="A237" s="136"/>
      <c r="B237" s="188" t="s">
        <v>12</v>
      </c>
      <c r="C237" s="189" t="s">
        <v>233</v>
      </c>
      <c r="D237" s="189"/>
      <c r="E237" s="189"/>
      <c r="F237" s="189"/>
      <c r="G237" s="190" t="s">
        <v>234</v>
      </c>
      <c r="H237" s="189" t="s">
        <v>15</v>
      </c>
      <c r="I237" s="189" t="s">
        <v>16</v>
      </c>
      <c r="J237" s="191" t="s">
        <v>235</v>
      </c>
      <c r="K237" s="136"/>
    </row>
    <row r="238" spans="1:11" ht="12.75">
      <c r="A238" s="136"/>
      <c r="B238" s="161">
        <v>41367</v>
      </c>
      <c r="C238" s="19"/>
      <c r="D238" s="19"/>
      <c r="E238" s="19"/>
      <c r="F238" s="19"/>
      <c r="G238" s="192"/>
      <c r="H238" s="198"/>
      <c r="I238" s="199"/>
      <c r="J238" s="198"/>
      <c r="K238" s="136"/>
    </row>
    <row r="239" spans="1:11" ht="12.75">
      <c r="A239" s="136"/>
      <c r="B239" s="194">
        <v>30</v>
      </c>
      <c r="C239" s="200" t="s">
        <v>237</v>
      </c>
      <c r="D239" s="200"/>
      <c r="E239" s="200"/>
      <c r="F239" s="200"/>
      <c r="G239" s="192"/>
      <c r="H239" s="70"/>
      <c r="I239" s="148"/>
      <c r="J239" s="70"/>
      <c r="K239" s="196">
        <f>IF(J239="","",IF(J239=600,"«- Correct!","«- Try again!"))</f>
      </c>
    </row>
    <row r="240" spans="1:11" ht="12.75">
      <c r="A240" s="136"/>
      <c r="B240" s="16"/>
      <c r="C240" s="16"/>
      <c r="D240" s="16"/>
      <c r="E240" s="16"/>
      <c r="F240" s="16"/>
      <c r="G240" s="185"/>
      <c r="H240" s="16"/>
      <c r="I240" s="16"/>
      <c r="J240" s="16"/>
      <c r="K240" s="136"/>
    </row>
    <row r="241" spans="1:11" ht="12.75">
      <c r="A241" s="136"/>
      <c r="B241" s="166" t="s">
        <v>48</v>
      </c>
      <c r="C241" s="16"/>
      <c r="D241" s="16"/>
      <c r="E241" s="16"/>
      <c r="F241" s="16"/>
      <c r="G241" s="185"/>
      <c r="H241" s="16"/>
      <c r="I241" s="186" t="s">
        <v>232</v>
      </c>
      <c r="J241" s="17">
        <v>128</v>
      </c>
      <c r="K241" s="136"/>
    </row>
    <row r="242" spans="1:11" ht="12.75">
      <c r="A242" s="136"/>
      <c r="B242" s="16"/>
      <c r="C242" s="16"/>
      <c r="D242" s="16"/>
      <c r="E242" s="16"/>
      <c r="F242" s="16"/>
      <c r="G242" s="187"/>
      <c r="H242" s="16"/>
      <c r="I242" s="16"/>
      <c r="J242" s="18"/>
      <c r="K242" s="136"/>
    </row>
    <row r="243" spans="1:11" ht="12.75">
      <c r="A243" s="136"/>
      <c r="B243" s="188" t="s">
        <v>12</v>
      </c>
      <c r="C243" s="189" t="s">
        <v>233</v>
      </c>
      <c r="D243" s="189"/>
      <c r="E243" s="189"/>
      <c r="F243" s="189"/>
      <c r="G243" s="190" t="s">
        <v>234</v>
      </c>
      <c r="H243" s="189" t="s">
        <v>15</v>
      </c>
      <c r="I243" s="189" t="s">
        <v>16</v>
      </c>
      <c r="J243" s="191" t="s">
        <v>235</v>
      </c>
      <c r="K243" s="136"/>
    </row>
    <row r="244" spans="1:11" ht="12.75">
      <c r="A244" s="136"/>
      <c r="B244" s="161">
        <v>41374</v>
      </c>
      <c r="C244" s="19"/>
      <c r="D244" s="19"/>
      <c r="E244" s="19"/>
      <c r="F244" s="19"/>
      <c r="G244" s="192"/>
      <c r="H244" s="198"/>
      <c r="I244" s="199"/>
      <c r="J244" s="198"/>
      <c r="K244" s="136"/>
    </row>
    <row r="245" spans="1:11" ht="12.75">
      <c r="A245" s="136"/>
      <c r="B245" s="194">
        <v>30</v>
      </c>
      <c r="C245" s="200" t="s">
        <v>237</v>
      </c>
      <c r="D245" s="200"/>
      <c r="E245" s="200"/>
      <c r="F245" s="200"/>
      <c r="G245" s="192"/>
      <c r="H245" s="70"/>
      <c r="I245" s="148"/>
      <c r="J245" s="70"/>
      <c r="K245" s="65">
        <f>IF(J245="","",IF(AND(J245&gt;=2266.6,J245&lt;=2266.7),"«- Correct!","«- Try again!"))</f>
      </c>
    </row>
    <row r="246" spans="1:11" ht="12.75">
      <c r="A246" s="136"/>
      <c r="B246" s="194"/>
      <c r="C246" s="16"/>
      <c r="D246" s="16"/>
      <c r="E246" s="16"/>
      <c r="F246" s="16"/>
      <c r="G246" s="192"/>
      <c r="H246" s="18"/>
      <c r="I246" s="18"/>
      <c r="J246" s="18"/>
      <c r="K246" s="136"/>
    </row>
    <row r="247" spans="1:11" ht="12.75">
      <c r="A247" s="136"/>
      <c r="B247" s="166" t="s">
        <v>175</v>
      </c>
      <c r="C247" s="16"/>
      <c r="D247" s="16"/>
      <c r="E247" s="16"/>
      <c r="F247" s="16"/>
      <c r="G247" s="185"/>
      <c r="H247" s="16"/>
      <c r="I247" s="186" t="s">
        <v>232</v>
      </c>
      <c r="J247" s="17">
        <v>167</v>
      </c>
      <c r="K247" s="136"/>
    </row>
    <row r="248" spans="1:11" ht="12.75">
      <c r="A248" s="136"/>
      <c r="B248" s="16"/>
      <c r="C248" s="16"/>
      <c r="D248" s="16"/>
      <c r="E248" s="16"/>
      <c r="F248" s="16"/>
      <c r="G248" s="187"/>
      <c r="H248" s="16"/>
      <c r="I248" s="16"/>
      <c r="J248" s="18"/>
      <c r="K248" s="136"/>
    </row>
    <row r="249" spans="1:11" ht="12.75">
      <c r="A249" s="136"/>
      <c r="B249" s="188" t="s">
        <v>12</v>
      </c>
      <c r="C249" s="189" t="s">
        <v>233</v>
      </c>
      <c r="D249" s="189"/>
      <c r="E249" s="189"/>
      <c r="F249" s="189"/>
      <c r="G249" s="190" t="s">
        <v>234</v>
      </c>
      <c r="H249" s="189" t="s">
        <v>15</v>
      </c>
      <c r="I249" s="189" t="s">
        <v>16</v>
      </c>
      <c r="J249" s="191" t="s">
        <v>235</v>
      </c>
      <c r="K249" s="136"/>
    </row>
    <row r="250" spans="1:11" ht="12.75">
      <c r="A250" s="136"/>
      <c r="B250" s="161">
        <v>41365</v>
      </c>
      <c r="C250" s="19"/>
      <c r="D250" s="19"/>
      <c r="E250" s="19"/>
      <c r="F250" s="19"/>
      <c r="G250" s="192"/>
      <c r="H250" s="70"/>
      <c r="I250" s="193"/>
      <c r="J250" s="70"/>
      <c r="K250" s="196">
        <f>IF(J250="","",IF(J250=20000,"«- Correct!","«- Try again!"))</f>
      </c>
    </row>
    <row r="251" spans="1:11" ht="12.75">
      <c r="A251" s="136"/>
      <c r="B251" s="161"/>
      <c r="C251" s="19"/>
      <c r="D251" s="19"/>
      <c r="E251" s="19"/>
      <c r="F251" s="19"/>
      <c r="G251" s="192"/>
      <c r="H251" s="18"/>
      <c r="I251" s="18"/>
      <c r="J251" s="18"/>
      <c r="K251" s="136"/>
    </row>
    <row r="252" spans="1:11" ht="12.75">
      <c r="A252" s="136"/>
      <c r="B252" s="166" t="s">
        <v>238</v>
      </c>
      <c r="C252" s="16"/>
      <c r="D252" s="16"/>
      <c r="E252" s="16"/>
      <c r="F252" s="16"/>
      <c r="G252" s="192"/>
      <c r="H252" s="18"/>
      <c r="I252" s="18"/>
      <c r="J252" s="18" t="str">
        <f>IF((H252-I252)=0," ",(H252-I252)+J250)</f>
        <v> </v>
      </c>
      <c r="K252" s="136"/>
    </row>
    <row r="253" spans="1:11" ht="12.75">
      <c r="A253" s="136"/>
      <c r="B253" s="166" t="s">
        <v>175</v>
      </c>
      <c r="C253" s="16"/>
      <c r="D253" s="16"/>
      <c r="E253" s="16"/>
      <c r="F253" s="16"/>
      <c r="G253" s="185"/>
      <c r="H253" s="16"/>
      <c r="I253" s="186" t="s">
        <v>232</v>
      </c>
      <c r="J253" s="17">
        <v>168</v>
      </c>
      <c r="K253" s="136"/>
    </row>
    <row r="254" spans="1:11" ht="12.75">
      <c r="A254" s="136"/>
      <c r="B254" s="16"/>
      <c r="C254" s="16"/>
      <c r="D254" s="16"/>
      <c r="E254" s="16"/>
      <c r="F254" s="16"/>
      <c r="G254" s="187"/>
      <c r="H254" s="16"/>
      <c r="I254" s="16"/>
      <c r="J254" s="18"/>
      <c r="K254" s="136"/>
    </row>
    <row r="255" spans="1:11" ht="12.75">
      <c r="A255" s="136"/>
      <c r="B255" s="188" t="s">
        <v>12</v>
      </c>
      <c r="C255" s="189" t="s">
        <v>233</v>
      </c>
      <c r="D255" s="189"/>
      <c r="E255" s="189"/>
      <c r="F255" s="189"/>
      <c r="G255" s="190" t="s">
        <v>234</v>
      </c>
      <c r="H255" s="189" t="s">
        <v>15</v>
      </c>
      <c r="I255" s="189" t="s">
        <v>16</v>
      </c>
      <c r="J255" s="191" t="s">
        <v>235</v>
      </c>
      <c r="K255" s="136"/>
    </row>
    <row r="256" spans="1:11" ht="12.75">
      <c r="A256" s="136"/>
      <c r="B256" s="161">
        <v>41394</v>
      </c>
      <c r="C256" s="200" t="s">
        <v>237</v>
      </c>
      <c r="D256" s="200"/>
      <c r="E256" s="200"/>
      <c r="F256" s="200"/>
      <c r="G256" s="192"/>
      <c r="H256" s="70"/>
      <c r="I256" s="193"/>
      <c r="J256" s="70"/>
      <c r="K256" s="196">
        <f>IF(J256="","",IF(J256=500,"«- Correct!","«- Try again!"))</f>
      </c>
    </row>
    <row r="257" spans="1:11" ht="12.75">
      <c r="A257" s="136"/>
      <c r="B257" s="16"/>
      <c r="C257" s="16"/>
      <c r="D257" s="16"/>
      <c r="E257" s="16"/>
      <c r="F257" s="16"/>
      <c r="G257" s="185"/>
      <c r="H257" s="16"/>
      <c r="I257" s="16"/>
      <c r="J257" s="16"/>
      <c r="K257" s="136"/>
    </row>
    <row r="258" spans="1:11" ht="12.75">
      <c r="A258" s="136"/>
      <c r="B258" s="166" t="s">
        <v>69</v>
      </c>
      <c r="C258" s="16"/>
      <c r="D258" s="16"/>
      <c r="E258" s="16"/>
      <c r="F258" s="16"/>
      <c r="G258" s="185"/>
      <c r="H258" s="16"/>
      <c r="I258" s="186" t="s">
        <v>232</v>
      </c>
      <c r="J258" s="17">
        <v>209</v>
      </c>
      <c r="K258" s="136"/>
    </row>
    <row r="259" spans="1:11" ht="12.75">
      <c r="A259" s="136"/>
      <c r="B259" s="16"/>
      <c r="C259" s="16"/>
      <c r="D259" s="16"/>
      <c r="E259" s="16"/>
      <c r="F259" s="16"/>
      <c r="G259" s="187"/>
      <c r="H259" s="16"/>
      <c r="I259" s="16"/>
      <c r="J259" s="18"/>
      <c r="K259" s="136"/>
    </row>
    <row r="260" spans="1:11" ht="12.75">
      <c r="A260" s="136"/>
      <c r="B260" s="188" t="s">
        <v>12</v>
      </c>
      <c r="C260" s="189" t="s">
        <v>233</v>
      </c>
      <c r="D260" s="189"/>
      <c r="E260" s="189"/>
      <c r="F260" s="189"/>
      <c r="G260" s="190" t="s">
        <v>234</v>
      </c>
      <c r="H260" s="189" t="s">
        <v>15</v>
      </c>
      <c r="I260" s="189" t="s">
        <v>16</v>
      </c>
      <c r="J260" s="191" t="s">
        <v>235</v>
      </c>
      <c r="K260" s="136"/>
    </row>
    <row r="261" spans="1:11" ht="12.75">
      <c r="A261" s="136"/>
      <c r="B261" s="161">
        <v>41394</v>
      </c>
      <c r="C261" s="200" t="s">
        <v>237</v>
      </c>
      <c r="D261" s="200"/>
      <c r="E261" s="200"/>
      <c r="F261" s="200"/>
      <c r="G261" s="192"/>
      <c r="H261" s="70"/>
      <c r="I261" s="193"/>
      <c r="J261" s="70"/>
      <c r="K261" s="196">
        <f>IF(J261="","",IF(J261=420,"«- Correct!","«- Try again!"))</f>
      </c>
    </row>
    <row r="262" spans="1:11" ht="12.75">
      <c r="A262" s="136"/>
      <c r="B262" s="161"/>
      <c r="C262" s="19"/>
      <c r="D262" s="19"/>
      <c r="E262" s="19"/>
      <c r="F262" s="19"/>
      <c r="G262" s="192"/>
      <c r="H262" s="18"/>
      <c r="I262" s="18"/>
      <c r="J262" s="18"/>
      <c r="K262" s="136"/>
    </row>
    <row r="263" spans="1:11" ht="12.75">
      <c r="A263" s="136"/>
      <c r="B263" s="166" t="s">
        <v>263</v>
      </c>
      <c r="C263" s="16"/>
      <c r="D263" s="16"/>
      <c r="E263" s="16"/>
      <c r="F263" s="16"/>
      <c r="G263" s="185"/>
      <c r="H263" s="16"/>
      <c r="I263" s="186" t="s">
        <v>232</v>
      </c>
      <c r="J263" s="17">
        <v>307</v>
      </c>
      <c r="K263" s="136"/>
    </row>
    <row r="264" spans="1:11" ht="12.75">
      <c r="A264" s="136"/>
      <c r="B264" s="16"/>
      <c r="C264" s="16"/>
      <c r="D264" s="16"/>
      <c r="E264" s="16"/>
      <c r="F264" s="16"/>
      <c r="G264" s="187"/>
      <c r="H264" s="16"/>
      <c r="I264" s="16"/>
      <c r="J264" s="18"/>
      <c r="K264" s="136"/>
    </row>
    <row r="265" spans="1:11" ht="12.75">
      <c r="A265" s="136"/>
      <c r="B265" s="188" t="s">
        <v>12</v>
      </c>
      <c r="C265" s="189" t="s">
        <v>233</v>
      </c>
      <c r="D265" s="189"/>
      <c r="E265" s="189"/>
      <c r="F265" s="189"/>
      <c r="G265" s="190" t="s">
        <v>234</v>
      </c>
      <c r="H265" s="189" t="s">
        <v>15</v>
      </c>
      <c r="I265" s="189" t="s">
        <v>16</v>
      </c>
      <c r="J265" s="191" t="s">
        <v>235</v>
      </c>
      <c r="K265" s="136"/>
    </row>
    <row r="266" spans="1:11" ht="12.75">
      <c r="A266" s="136"/>
      <c r="B266" s="161">
        <v>41365</v>
      </c>
      <c r="C266" s="19"/>
      <c r="D266" s="19"/>
      <c r="E266" s="19"/>
      <c r="F266" s="19"/>
      <c r="G266" s="192"/>
      <c r="H266" s="70"/>
      <c r="I266" s="193"/>
      <c r="J266" s="70"/>
      <c r="K266" s="65">
        <f>IF(J266="","",IF(AND(J266&gt;=50000,J266&lt;=50000),"«- Correct!","«- Try again!"))</f>
      </c>
    </row>
    <row r="267" spans="1:11" ht="12.75">
      <c r="A267" s="136"/>
      <c r="B267" s="16"/>
      <c r="C267" s="16"/>
      <c r="D267" s="16"/>
      <c r="E267" s="16"/>
      <c r="F267" s="16"/>
      <c r="G267" s="185"/>
      <c r="H267" s="16"/>
      <c r="I267" s="16"/>
      <c r="J267" s="16"/>
      <c r="K267" s="136"/>
    </row>
    <row r="268" spans="1:11" ht="12.75">
      <c r="A268" s="136"/>
      <c r="B268" s="166" t="s">
        <v>264</v>
      </c>
      <c r="C268" s="16"/>
      <c r="D268" s="16"/>
      <c r="E268" s="16"/>
      <c r="F268" s="16"/>
      <c r="G268" s="185"/>
      <c r="H268" s="16"/>
      <c r="I268" s="186" t="s">
        <v>232</v>
      </c>
      <c r="J268" s="17">
        <v>318</v>
      </c>
      <c r="K268" s="136"/>
    </row>
    <row r="269" spans="1:11" ht="12.75">
      <c r="A269" s="136"/>
      <c r="B269" s="16"/>
      <c r="C269" s="16"/>
      <c r="D269" s="16"/>
      <c r="E269" s="16"/>
      <c r="F269" s="16"/>
      <c r="G269" s="187"/>
      <c r="H269" s="16"/>
      <c r="I269" s="16"/>
      <c r="J269" s="18"/>
      <c r="K269" s="136"/>
    </row>
    <row r="270" spans="1:11" ht="12.75">
      <c r="A270" s="136"/>
      <c r="B270" s="188" t="s">
        <v>12</v>
      </c>
      <c r="C270" s="189" t="s">
        <v>233</v>
      </c>
      <c r="D270" s="189"/>
      <c r="E270" s="189"/>
      <c r="F270" s="189"/>
      <c r="G270" s="190" t="s">
        <v>234</v>
      </c>
      <c r="H270" s="189" t="s">
        <v>15</v>
      </c>
      <c r="I270" s="189" t="s">
        <v>16</v>
      </c>
      <c r="J270" s="191" t="s">
        <v>235</v>
      </c>
      <c r="K270" s="136"/>
    </row>
    <row r="271" spans="1:11" ht="12.75">
      <c r="A271" s="136"/>
      <c r="B271" s="194">
        <v>30</v>
      </c>
      <c r="C271" s="200" t="s">
        <v>239</v>
      </c>
      <c r="D271" s="200"/>
      <c r="E271" s="200"/>
      <c r="F271" s="200"/>
      <c r="G271" s="192"/>
      <c r="H271" s="108"/>
      <c r="I271" s="99"/>
      <c r="J271" s="108"/>
      <c r="K271" s="136"/>
    </row>
    <row r="272" spans="1:11" ht="12.75">
      <c r="A272" s="136"/>
      <c r="B272" s="17">
        <v>30</v>
      </c>
      <c r="C272" s="200" t="s">
        <v>239</v>
      </c>
      <c r="D272" s="200"/>
      <c r="E272" s="200"/>
      <c r="F272" s="200"/>
      <c r="G272" s="192"/>
      <c r="H272" s="70"/>
      <c r="I272" s="148"/>
      <c r="J272" s="70"/>
      <c r="K272" s="65">
        <f>IF(J272="","",IF(AND(J272&gt;=696.5,J272&lt;=697),"«- Correct!","«- Try again!"))</f>
      </c>
    </row>
    <row r="273" spans="1:11" ht="12.75">
      <c r="A273" s="136"/>
      <c r="B273" s="16"/>
      <c r="C273" s="16"/>
      <c r="D273" s="16"/>
      <c r="E273" s="16"/>
      <c r="F273" s="16"/>
      <c r="G273" s="185"/>
      <c r="H273" s="16"/>
      <c r="I273" s="16"/>
      <c r="J273" s="16"/>
      <c r="K273" s="136"/>
    </row>
    <row r="274" spans="1:11" ht="12.75">
      <c r="A274" s="136"/>
      <c r="B274" s="166" t="s">
        <v>261</v>
      </c>
      <c r="C274" s="16"/>
      <c r="D274" s="16"/>
      <c r="E274" s="16"/>
      <c r="F274" s="16"/>
      <c r="G274" s="185"/>
      <c r="H274" s="16"/>
      <c r="I274" s="186" t="s">
        <v>232</v>
      </c>
      <c r="J274" s="17">
        <v>319</v>
      </c>
      <c r="K274" s="136"/>
    </row>
    <row r="275" spans="1:11" ht="12.75">
      <c r="A275" s="136"/>
      <c r="B275" s="16"/>
      <c r="C275" s="16"/>
      <c r="D275" s="16"/>
      <c r="E275" s="16"/>
      <c r="F275" s="16"/>
      <c r="G275" s="187"/>
      <c r="H275" s="16"/>
      <c r="I275" s="16"/>
      <c r="J275" s="18"/>
      <c r="K275" s="136"/>
    </row>
    <row r="276" spans="1:11" ht="12.75">
      <c r="A276" s="136"/>
      <c r="B276" s="188" t="s">
        <v>12</v>
      </c>
      <c r="C276" s="189" t="s">
        <v>233</v>
      </c>
      <c r="D276" s="189"/>
      <c r="E276" s="189"/>
      <c r="F276" s="189"/>
      <c r="G276" s="190" t="s">
        <v>234</v>
      </c>
      <c r="H276" s="189" t="s">
        <v>15</v>
      </c>
      <c r="I276" s="189" t="s">
        <v>16</v>
      </c>
      <c r="J276" s="191" t="s">
        <v>235</v>
      </c>
      <c r="K276" s="136"/>
    </row>
    <row r="277" spans="1:11" ht="12.75">
      <c r="A277" s="136"/>
      <c r="B277" s="161">
        <v>41394</v>
      </c>
      <c r="C277" s="19"/>
      <c r="D277" s="19"/>
      <c r="E277" s="19"/>
      <c r="F277" s="19"/>
      <c r="G277" s="192"/>
      <c r="H277" s="198"/>
      <c r="I277" s="199"/>
      <c r="J277" s="198"/>
      <c r="K277" s="136"/>
    </row>
    <row r="278" spans="1:11" ht="12.75">
      <c r="A278" s="136"/>
      <c r="B278" s="194">
        <v>30</v>
      </c>
      <c r="C278" s="200" t="s">
        <v>239</v>
      </c>
      <c r="D278" s="200"/>
      <c r="E278" s="200"/>
      <c r="F278" s="200"/>
      <c r="G278" s="192"/>
      <c r="H278" s="70"/>
      <c r="I278" s="148"/>
      <c r="J278" s="70"/>
      <c r="K278" s="196">
        <f>IF(J278="","",IF(J278=0,"«- Correct!","«- Try again!"))</f>
      </c>
    </row>
    <row r="279" spans="1:11" ht="12.75">
      <c r="A279" s="136"/>
      <c r="B279" s="16"/>
      <c r="C279" s="16"/>
      <c r="D279" s="16"/>
      <c r="E279" s="16"/>
      <c r="F279" s="16"/>
      <c r="G279" s="185"/>
      <c r="H279" s="16"/>
      <c r="I279" s="16"/>
      <c r="J279" s="16"/>
      <c r="K279" s="136"/>
    </row>
    <row r="280" spans="1:11" ht="12.75">
      <c r="A280" s="136"/>
      <c r="B280" s="166" t="s">
        <v>200</v>
      </c>
      <c r="C280" s="16"/>
      <c r="D280" s="16"/>
      <c r="E280" s="16"/>
      <c r="F280" s="16"/>
      <c r="G280" s="185"/>
      <c r="H280" s="16"/>
      <c r="I280" s="186" t="s">
        <v>232</v>
      </c>
      <c r="J280" s="17">
        <v>405</v>
      </c>
      <c r="K280" s="136"/>
    </row>
    <row r="281" spans="1:11" ht="12.75">
      <c r="A281" s="136"/>
      <c r="B281" s="16"/>
      <c r="C281" s="16"/>
      <c r="D281" s="16"/>
      <c r="E281" s="16"/>
      <c r="F281" s="16"/>
      <c r="G281" s="187"/>
      <c r="H281" s="16"/>
      <c r="I281" s="16"/>
      <c r="J281" s="18"/>
      <c r="K281" s="136"/>
    </row>
    <row r="282" spans="1:11" ht="12.75">
      <c r="A282" s="136"/>
      <c r="B282" s="188" t="s">
        <v>12</v>
      </c>
      <c r="C282" s="189" t="s">
        <v>233</v>
      </c>
      <c r="D282" s="189"/>
      <c r="E282" s="189"/>
      <c r="F282" s="189"/>
      <c r="G282" s="190" t="s">
        <v>234</v>
      </c>
      <c r="H282" s="189" t="s">
        <v>15</v>
      </c>
      <c r="I282" s="189" t="s">
        <v>16</v>
      </c>
      <c r="J282" s="191" t="s">
        <v>235</v>
      </c>
      <c r="K282" s="136"/>
    </row>
    <row r="283" spans="1:11" ht="12.75">
      <c r="A283" s="136"/>
      <c r="B283" s="161">
        <v>41388</v>
      </c>
      <c r="C283" s="19"/>
      <c r="D283" s="19"/>
      <c r="E283" s="19"/>
      <c r="F283" s="19"/>
      <c r="G283" s="192"/>
      <c r="H283" s="70"/>
      <c r="I283" s="193"/>
      <c r="J283" s="70"/>
      <c r="K283" s="136"/>
    </row>
    <row r="284" spans="1:11" ht="12.75">
      <c r="A284" s="136"/>
      <c r="B284" s="194">
        <v>30</v>
      </c>
      <c r="C284" s="200" t="s">
        <v>237</v>
      </c>
      <c r="D284" s="200"/>
      <c r="E284" s="200"/>
      <c r="F284" s="200"/>
      <c r="G284" s="192"/>
      <c r="H284" s="108"/>
      <c r="I284" s="99"/>
      <c r="J284" s="108"/>
      <c r="K284" s="136"/>
    </row>
    <row r="285" spans="1:11" ht="12.75">
      <c r="A285" s="136"/>
      <c r="B285" s="194">
        <v>30</v>
      </c>
      <c r="C285" s="200" t="s">
        <v>239</v>
      </c>
      <c r="D285" s="200"/>
      <c r="E285" s="200"/>
      <c r="F285" s="200"/>
      <c r="G285" s="192"/>
      <c r="H285" s="70"/>
      <c r="I285" s="148"/>
      <c r="J285" s="70"/>
      <c r="K285" s="196">
        <f>IF(J285="","",IF(J285=0,"«- Correct!","«- Try again!"))</f>
      </c>
    </row>
    <row r="286" spans="1:11" ht="12.75">
      <c r="A286" s="136"/>
      <c r="B286" s="194"/>
      <c r="C286" s="16"/>
      <c r="D286" s="16"/>
      <c r="E286" s="16"/>
      <c r="F286" s="16"/>
      <c r="G286" s="192"/>
      <c r="H286" s="201"/>
      <c r="I286" s="18"/>
      <c r="J286" s="18"/>
      <c r="K286" s="136"/>
    </row>
    <row r="287" spans="1:11" ht="12.75">
      <c r="A287" s="136"/>
      <c r="B287" s="166" t="s">
        <v>240</v>
      </c>
      <c r="C287" s="16"/>
      <c r="D287" s="16"/>
      <c r="E287" s="16"/>
      <c r="F287" s="16"/>
      <c r="G287" s="187"/>
      <c r="H287" s="16"/>
      <c r="I287" s="17"/>
      <c r="J287" s="18"/>
      <c r="K287" s="136"/>
    </row>
    <row r="288" spans="1:11" ht="12.75">
      <c r="A288" s="136"/>
      <c r="B288" s="166" t="s">
        <v>216</v>
      </c>
      <c r="C288" s="16"/>
      <c r="D288" s="16"/>
      <c r="E288" s="16"/>
      <c r="F288" s="16"/>
      <c r="G288" s="185"/>
      <c r="H288" s="16"/>
      <c r="I288" s="186" t="s">
        <v>232</v>
      </c>
      <c r="J288" s="17">
        <v>612</v>
      </c>
      <c r="K288" s="136"/>
    </row>
    <row r="289" spans="1:11" ht="12.75">
      <c r="A289" s="136"/>
      <c r="B289" s="16"/>
      <c r="C289" s="16"/>
      <c r="D289" s="16"/>
      <c r="E289" s="16"/>
      <c r="F289" s="16"/>
      <c r="G289" s="187"/>
      <c r="H289" s="16"/>
      <c r="I289" s="16"/>
      <c r="J289" s="18"/>
      <c r="K289" s="136"/>
    </row>
    <row r="290" spans="1:11" ht="12.75">
      <c r="A290" s="136"/>
      <c r="B290" s="188" t="s">
        <v>12</v>
      </c>
      <c r="C290" s="189" t="s">
        <v>233</v>
      </c>
      <c r="D290" s="189"/>
      <c r="E290" s="189"/>
      <c r="F290" s="189"/>
      <c r="G290" s="190" t="s">
        <v>234</v>
      </c>
      <c r="H290" s="189" t="s">
        <v>15</v>
      </c>
      <c r="I290" s="189" t="s">
        <v>16</v>
      </c>
      <c r="J290" s="191" t="s">
        <v>235</v>
      </c>
      <c r="K290" s="136"/>
    </row>
    <row r="291" spans="1:11" ht="12.75">
      <c r="A291" s="136"/>
      <c r="B291" s="161">
        <v>41394</v>
      </c>
      <c r="C291" s="200" t="s">
        <v>237</v>
      </c>
      <c r="D291" s="200"/>
      <c r="E291" s="200"/>
      <c r="F291" s="200"/>
      <c r="G291" s="192"/>
      <c r="H291" s="198"/>
      <c r="I291" s="199"/>
      <c r="J291" s="198"/>
      <c r="K291" s="136"/>
    </row>
    <row r="292" spans="1:11" ht="12.75">
      <c r="A292" s="136"/>
      <c r="B292" s="17">
        <v>30</v>
      </c>
      <c r="C292" s="200" t="s">
        <v>239</v>
      </c>
      <c r="D292" s="200"/>
      <c r="E292" s="200"/>
      <c r="F292" s="200"/>
      <c r="G292" s="192"/>
      <c r="H292" s="70"/>
      <c r="I292" s="148"/>
      <c r="J292" s="70"/>
      <c r="K292" s="196">
        <f>IF(J292="","",IF(J292=0,"«- Correct!","«- Try again!"))</f>
      </c>
    </row>
    <row r="293" spans="1:11" ht="12.75">
      <c r="A293" s="136"/>
      <c r="B293" s="194"/>
      <c r="C293" s="16"/>
      <c r="D293" s="16"/>
      <c r="E293" s="16"/>
      <c r="F293" s="16"/>
      <c r="G293" s="192"/>
      <c r="H293" s="18"/>
      <c r="I293" s="18"/>
      <c r="J293" s="18"/>
      <c r="K293" s="136"/>
    </row>
    <row r="294" spans="1:11" ht="12.75">
      <c r="A294" s="136"/>
      <c r="B294" s="166" t="s">
        <v>43</v>
      </c>
      <c r="C294" s="16"/>
      <c r="D294" s="16"/>
      <c r="E294" s="16"/>
      <c r="F294" s="16"/>
      <c r="G294" s="185"/>
      <c r="H294" s="16"/>
      <c r="I294" s="186" t="s">
        <v>232</v>
      </c>
      <c r="J294" s="17">
        <v>622</v>
      </c>
      <c r="K294" s="136"/>
    </row>
    <row r="295" spans="1:11" ht="12.75">
      <c r="A295" s="136"/>
      <c r="B295" s="16"/>
      <c r="C295" s="16"/>
      <c r="D295" s="16"/>
      <c r="E295" s="16"/>
      <c r="F295" s="16"/>
      <c r="G295" s="187"/>
      <c r="H295" s="16"/>
      <c r="I295" s="16"/>
      <c r="J295" s="18"/>
      <c r="K295" s="136"/>
    </row>
    <row r="296" spans="1:11" ht="12.75">
      <c r="A296" s="136"/>
      <c r="B296" s="188" t="s">
        <v>12</v>
      </c>
      <c r="C296" s="189" t="s">
        <v>233</v>
      </c>
      <c r="D296" s="189"/>
      <c r="E296" s="189"/>
      <c r="F296" s="189"/>
      <c r="G296" s="190" t="s">
        <v>234</v>
      </c>
      <c r="H296" s="189" t="s">
        <v>15</v>
      </c>
      <c r="I296" s="189" t="s">
        <v>16</v>
      </c>
      <c r="J296" s="191" t="s">
        <v>235</v>
      </c>
      <c r="K296" s="136"/>
    </row>
    <row r="297" spans="1:11" ht="12.75">
      <c r="A297" s="136"/>
      <c r="B297" s="161">
        <v>41378</v>
      </c>
      <c r="C297" s="19"/>
      <c r="D297" s="19"/>
      <c r="E297" s="19"/>
      <c r="F297" s="19"/>
      <c r="G297" s="192"/>
      <c r="H297" s="70"/>
      <c r="I297" s="193"/>
      <c r="J297" s="70"/>
      <c r="K297" s="136"/>
    </row>
    <row r="298" spans="1:11" ht="12.75">
      <c r="A298" s="136"/>
      <c r="B298" s="194">
        <v>28</v>
      </c>
      <c r="C298" s="16"/>
      <c r="D298" s="16"/>
      <c r="E298" s="16"/>
      <c r="F298" s="16"/>
      <c r="G298" s="192"/>
      <c r="H298" s="108"/>
      <c r="I298" s="99"/>
      <c r="J298" s="108"/>
      <c r="K298" s="136"/>
    </row>
    <row r="299" spans="1:11" ht="12.75">
      <c r="A299" s="136"/>
      <c r="B299" s="17">
        <v>30</v>
      </c>
      <c r="C299" s="200" t="s">
        <v>237</v>
      </c>
      <c r="D299" s="200"/>
      <c r="E299" s="200"/>
      <c r="F299" s="200"/>
      <c r="G299" s="192"/>
      <c r="H299" s="108"/>
      <c r="I299" s="99"/>
      <c r="J299" s="108"/>
      <c r="K299" s="136"/>
    </row>
    <row r="300" spans="1:11" ht="12.75">
      <c r="A300" s="136"/>
      <c r="B300" s="17">
        <v>30</v>
      </c>
      <c r="C300" s="200" t="s">
        <v>239</v>
      </c>
      <c r="D300" s="200"/>
      <c r="E300" s="200"/>
      <c r="F300" s="200"/>
      <c r="G300" s="187"/>
      <c r="H300" s="70"/>
      <c r="I300" s="148"/>
      <c r="J300" s="70"/>
      <c r="K300" s="196">
        <f>IF(J300="","",IF(J300=0,"«- Correct!","«- Try again!"))</f>
      </c>
    </row>
    <row r="301" spans="1:11" ht="12.75">
      <c r="A301" s="136"/>
      <c r="B301" s="16"/>
      <c r="C301" s="16"/>
      <c r="D301" s="16"/>
      <c r="E301" s="16"/>
      <c r="F301" s="16"/>
      <c r="G301" s="185"/>
      <c r="H301" s="16"/>
      <c r="I301" s="16"/>
      <c r="J301" s="18"/>
      <c r="K301" s="136"/>
    </row>
    <row r="302" spans="1:11" ht="12.75">
      <c r="A302" s="136"/>
      <c r="B302" s="166" t="s">
        <v>20</v>
      </c>
      <c r="C302" s="16"/>
      <c r="D302" s="16"/>
      <c r="E302" s="16"/>
      <c r="F302" s="16"/>
      <c r="G302" s="185"/>
      <c r="H302" s="16"/>
      <c r="I302" s="186" t="s">
        <v>232</v>
      </c>
      <c r="J302" s="17">
        <v>637</v>
      </c>
      <c r="K302" s="136"/>
    </row>
    <row r="303" spans="1:11" ht="12.75">
      <c r="A303" s="136"/>
      <c r="B303" s="16"/>
      <c r="C303" s="16"/>
      <c r="D303" s="16"/>
      <c r="E303" s="16"/>
      <c r="F303" s="16"/>
      <c r="G303" s="187"/>
      <c r="H303" s="16"/>
      <c r="I303" s="16"/>
      <c r="J303" s="18"/>
      <c r="K303" s="136"/>
    </row>
    <row r="304" spans="1:11" ht="12.75">
      <c r="A304" s="136"/>
      <c r="B304" s="188" t="s">
        <v>12</v>
      </c>
      <c r="C304" s="189" t="s">
        <v>233</v>
      </c>
      <c r="D304" s="189"/>
      <c r="E304" s="189"/>
      <c r="F304" s="189"/>
      <c r="G304" s="190" t="s">
        <v>234</v>
      </c>
      <c r="H304" s="189" t="s">
        <v>15</v>
      </c>
      <c r="I304" s="189" t="s">
        <v>16</v>
      </c>
      <c r="J304" s="191" t="s">
        <v>235</v>
      </c>
      <c r="K304" s="136"/>
    </row>
    <row r="305" spans="1:11" ht="12.75">
      <c r="A305" s="136"/>
      <c r="B305" s="161">
        <v>41394</v>
      </c>
      <c r="C305" s="200" t="s">
        <v>237</v>
      </c>
      <c r="D305" s="200"/>
      <c r="E305" s="200"/>
      <c r="F305" s="200"/>
      <c r="G305" s="192"/>
      <c r="H305" s="198"/>
      <c r="I305" s="199"/>
      <c r="J305" s="198"/>
      <c r="K305" s="136"/>
    </row>
    <row r="306" spans="1:11" ht="12.75">
      <c r="A306" s="136"/>
      <c r="B306" s="17">
        <v>30</v>
      </c>
      <c r="C306" s="200" t="s">
        <v>239</v>
      </c>
      <c r="D306" s="200"/>
      <c r="E306" s="200"/>
      <c r="F306" s="200"/>
      <c r="G306" s="187"/>
      <c r="H306" s="70"/>
      <c r="I306" s="148"/>
      <c r="J306" s="70"/>
      <c r="K306" s="196">
        <f>IF(J306="","",IF(J306=0,"«- Correct!","«- Try again!"))</f>
      </c>
    </row>
    <row r="307" spans="1:11" ht="12.75">
      <c r="A307" s="136"/>
      <c r="B307" s="17"/>
      <c r="C307" s="16"/>
      <c r="D307" s="16"/>
      <c r="E307" s="16"/>
      <c r="F307" s="16"/>
      <c r="G307" s="187"/>
      <c r="H307" s="202"/>
      <c r="I307" s="201"/>
      <c r="J307" s="18"/>
      <c r="K307" s="136"/>
    </row>
    <row r="308" spans="1:11" ht="12.75">
      <c r="A308" s="136"/>
      <c r="B308" s="166" t="s">
        <v>49</v>
      </c>
      <c r="C308" s="16"/>
      <c r="D308" s="16"/>
      <c r="E308" s="16"/>
      <c r="F308" s="16"/>
      <c r="G308" s="185"/>
      <c r="H308" s="16"/>
      <c r="I308" s="186" t="s">
        <v>232</v>
      </c>
      <c r="J308" s="17">
        <v>640</v>
      </c>
      <c r="K308" s="136"/>
    </row>
    <row r="309" spans="1:11" ht="12.75">
      <c r="A309" s="136"/>
      <c r="B309" s="16"/>
      <c r="C309" s="16"/>
      <c r="D309" s="16"/>
      <c r="E309" s="16"/>
      <c r="F309" s="16"/>
      <c r="G309" s="187"/>
      <c r="H309" s="16"/>
      <c r="I309" s="16"/>
      <c r="J309" s="18"/>
      <c r="K309" s="136"/>
    </row>
    <row r="310" spans="1:11" ht="12.75">
      <c r="A310" s="136"/>
      <c r="B310" s="188" t="s">
        <v>12</v>
      </c>
      <c r="C310" s="189" t="s">
        <v>233</v>
      </c>
      <c r="D310" s="189"/>
      <c r="E310" s="189"/>
      <c r="F310" s="189"/>
      <c r="G310" s="190" t="s">
        <v>234</v>
      </c>
      <c r="H310" s="189" t="s">
        <v>15</v>
      </c>
      <c r="I310" s="189" t="s">
        <v>16</v>
      </c>
      <c r="J310" s="191" t="s">
        <v>235</v>
      </c>
      <c r="K310" s="136"/>
    </row>
    <row r="311" spans="1:11" ht="12.75">
      <c r="A311" s="136"/>
      <c r="B311" s="161">
        <v>41366</v>
      </c>
      <c r="C311" s="19"/>
      <c r="D311" s="19"/>
      <c r="E311" s="19"/>
      <c r="F311" s="19"/>
      <c r="G311" s="192"/>
      <c r="H311" s="198"/>
      <c r="I311" s="199"/>
      <c r="J311" s="198"/>
      <c r="K311" s="136"/>
    </row>
    <row r="312" spans="1:11" ht="12.75">
      <c r="A312" s="136"/>
      <c r="B312" s="17">
        <v>30</v>
      </c>
      <c r="C312" s="200" t="s">
        <v>239</v>
      </c>
      <c r="D312" s="200"/>
      <c r="E312" s="200"/>
      <c r="F312" s="200"/>
      <c r="G312" s="187"/>
      <c r="H312" s="70"/>
      <c r="I312" s="148"/>
      <c r="J312" s="70"/>
      <c r="K312" s="196">
        <f>IF(J312="","",IF(J312=0,"«- Correct!","«- Try again!"))</f>
      </c>
    </row>
    <row r="313" spans="1:11" ht="12.75">
      <c r="A313" s="136"/>
      <c r="B313" s="16"/>
      <c r="C313" s="16"/>
      <c r="D313" s="16"/>
      <c r="E313" s="16"/>
      <c r="F313" s="16"/>
      <c r="G313" s="192"/>
      <c r="H313" s="18"/>
      <c r="I313" s="18"/>
      <c r="J313" s="18"/>
      <c r="K313" s="196"/>
    </row>
    <row r="314" spans="1:11" ht="12.75">
      <c r="A314" s="136"/>
      <c r="B314" s="166" t="s">
        <v>191</v>
      </c>
      <c r="C314" s="16"/>
      <c r="D314" s="16"/>
      <c r="E314" s="16"/>
      <c r="F314" s="16"/>
      <c r="G314" s="185"/>
      <c r="H314" s="16"/>
      <c r="I314" s="186" t="s">
        <v>232</v>
      </c>
      <c r="J314" s="17">
        <v>650</v>
      </c>
      <c r="K314" s="136"/>
    </row>
    <row r="315" spans="1:11" ht="12.75">
      <c r="A315" s="136"/>
      <c r="B315" s="16"/>
      <c r="C315" s="16"/>
      <c r="D315" s="16"/>
      <c r="E315" s="16"/>
      <c r="F315" s="16"/>
      <c r="G315" s="187"/>
      <c r="H315" s="16"/>
      <c r="I315" s="16"/>
      <c r="J315" s="18"/>
      <c r="K315" s="136"/>
    </row>
    <row r="316" spans="1:11" ht="12.75">
      <c r="A316" s="136"/>
      <c r="B316" s="188" t="s">
        <v>12</v>
      </c>
      <c r="C316" s="189" t="s">
        <v>233</v>
      </c>
      <c r="D316" s="189"/>
      <c r="E316" s="189"/>
      <c r="F316" s="189"/>
      <c r="G316" s="190" t="s">
        <v>234</v>
      </c>
      <c r="H316" s="189" t="s">
        <v>15</v>
      </c>
      <c r="I316" s="189" t="s">
        <v>16</v>
      </c>
      <c r="J316" s="191" t="s">
        <v>235</v>
      </c>
      <c r="K316" s="136"/>
    </row>
    <row r="317" spans="1:11" ht="12.75">
      <c r="A317" s="136"/>
      <c r="B317" s="161">
        <v>41394</v>
      </c>
      <c r="C317" s="19"/>
      <c r="D317" s="19"/>
      <c r="E317" s="19"/>
      <c r="F317" s="19"/>
      <c r="G317" s="192"/>
      <c r="H317" s="198"/>
      <c r="I317" s="199"/>
      <c r="J317" s="198"/>
      <c r="K317" s="136"/>
    </row>
    <row r="318" spans="1:11" ht="12.75">
      <c r="A318" s="136"/>
      <c r="B318" s="17">
        <v>30</v>
      </c>
      <c r="C318" s="200" t="s">
        <v>239</v>
      </c>
      <c r="D318" s="200"/>
      <c r="E318" s="200"/>
      <c r="F318" s="200"/>
      <c r="G318" s="187"/>
      <c r="H318" s="70"/>
      <c r="I318" s="148"/>
      <c r="J318" s="70"/>
      <c r="K318" s="196">
        <f>IF(J318="","",IF(J318=0,"«- Correct!","«- Try again!"))</f>
      </c>
    </row>
    <row r="319" spans="1:11" ht="12.75">
      <c r="A319" s="136"/>
      <c r="B319" s="16"/>
      <c r="C319" s="16"/>
      <c r="D319" s="16"/>
      <c r="E319" s="16"/>
      <c r="F319" s="16"/>
      <c r="G319" s="185"/>
      <c r="H319" s="16"/>
      <c r="I319" s="16"/>
      <c r="J319" s="16"/>
      <c r="K319" s="136"/>
    </row>
    <row r="320" spans="1:11" ht="12.75">
      <c r="A320" s="136"/>
      <c r="B320" s="166" t="s">
        <v>184</v>
      </c>
      <c r="C320" s="16"/>
      <c r="D320" s="16"/>
      <c r="E320" s="16"/>
      <c r="F320" s="16"/>
      <c r="G320" s="185"/>
      <c r="H320" s="16"/>
      <c r="I320" s="186" t="s">
        <v>232</v>
      </c>
      <c r="J320" s="17">
        <v>684</v>
      </c>
      <c r="K320" s="136"/>
    </row>
    <row r="321" spans="1:11" ht="12.75">
      <c r="A321" s="136"/>
      <c r="B321" s="16"/>
      <c r="C321" s="16"/>
      <c r="D321" s="16"/>
      <c r="E321" s="16"/>
      <c r="F321" s="16"/>
      <c r="G321" s="187"/>
      <c r="H321" s="16"/>
      <c r="I321" s="16"/>
      <c r="J321" s="18"/>
      <c r="K321" s="136"/>
    </row>
    <row r="322" spans="1:11" ht="12.75">
      <c r="A322" s="136"/>
      <c r="B322" s="188" t="s">
        <v>12</v>
      </c>
      <c r="C322" s="189" t="s">
        <v>233</v>
      </c>
      <c r="D322" s="189"/>
      <c r="E322" s="189"/>
      <c r="F322" s="189"/>
      <c r="G322" s="190" t="s">
        <v>234</v>
      </c>
      <c r="H322" s="189" t="s">
        <v>15</v>
      </c>
      <c r="I322" s="189" t="s">
        <v>16</v>
      </c>
      <c r="J322" s="191" t="s">
        <v>235</v>
      </c>
      <c r="K322" s="136"/>
    </row>
    <row r="323" spans="1:11" ht="12.75">
      <c r="A323" s="136"/>
      <c r="B323" s="161">
        <v>41393</v>
      </c>
      <c r="C323" s="19"/>
      <c r="D323" s="19"/>
      <c r="E323" s="19"/>
      <c r="F323" s="19"/>
      <c r="G323" s="192"/>
      <c r="H323" s="198"/>
      <c r="I323" s="199"/>
      <c r="J323" s="198"/>
      <c r="K323" s="136"/>
    </row>
    <row r="324" spans="1:11" ht="12.75">
      <c r="A324" s="136"/>
      <c r="B324" s="17">
        <v>30</v>
      </c>
      <c r="C324" s="200" t="s">
        <v>239</v>
      </c>
      <c r="D324" s="200"/>
      <c r="E324" s="200"/>
      <c r="F324" s="200"/>
      <c r="G324" s="187"/>
      <c r="H324" s="70"/>
      <c r="I324" s="148"/>
      <c r="J324" s="70"/>
      <c r="K324" s="196">
        <f>IF(J324="","",IF(J324=0,"«- Correct!","«- Try again!"))</f>
      </c>
    </row>
    <row r="325" spans="1:11" ht="12.75">
      <c r="A325" s="136"/>
      <c r="B325" s="16"/>
      <c r="C325" s="16"/>
      <c r="D325" s="16"/>
      <c r="E325" s="16"/>
      <c r="F325" s="16"/>
      <c r="G325" s="185"/>
      <c r="H325" s="16"/>
      <c r="I325" s="16"/>
      <c r="J325" s="16"/>
      <c r="K325" s="136"/>
    </row>
    <row r="326" spans="1:11" ht="12.75">
      <c r="A326" s="136"/>
      <c r="B326" s="166" t="s">
        <v>186</v>
      </c>
      <c r="C326" s="16"/>
      <c r="D326" s="16"/>
      <c r="E326" s="16"/>
      <c r="F326" s="16"/>
      <c r="G326" s="185"/>
      <c r="H326" s="16"/>
      <c r="I326" s="186" t="s">
        <v>232</v>
      </c>
      <c r="J326" s="17">
        <v>688</v>
      </c>
      <c r="K326" s="136"/>
    </row>
    <row r="327" spans="1:11" ht="12.75">
      <c r="A327" s="136"/>
      <c r="B327" s="16"/>
      <c r="C327" s="16"/>
      <c r="D327" s="16"/>
      <c r="E327" s="16"/>
      <c r="F327" s="16"/>
      <c r="G327" s="187"/>
      <c r="H327" s="16"/>
      <c r="I327" s="16"/>
      <c r="J327" s="18"/>
      <c r="K327" s="136"/>
    </row>
    <row r="328" spans="1:11" ht="12.75">
      <c r="A328" s="136"/>
      <c r="B328" s="188" t="s">
        <v>12</v>
      </c>
      <c r="C328" s="189" t="s">
        <v>233</v>
      </c>
      <c r="D328" s="189"/>
      <c r="E328" s="189"/>
      <c r="F328" s="189"/>
      <c r="G328" s="190" t="s">
        <v>234</v>
      </c>
      <c r="H328" s="189" t="s">
        <v>15</v>
      </c>
      <c r="I328" s="189" t="s">
        <v>16</v>
      </c>
      <c r="J328" s="191" t="s">
        <v>235</v>
      </c>
      <c r="K328" s="136"/>
    </row>
    <row r="329" spans="1:11" ht="12.75">
      <c r="A329" s="136"/>
      <c r="B329" s="161">
        <v>41394</v>
      </c>
      <c r="C329" s="19"/>
      <c r="D329" s="19"/>
      <c r="E329" s="19"/>
      <c r="F329" s="19"/>
      <c r="G329" s="192"/>
      <c r="H329" s="198"/>
      <c r="I329" s="199"/>
      <c r="J329" s="198"/>
      <c r="K329" s="136"/>
    </row>
    <row r="330" spans="1:11" ht="12.75">
      <c r="A330" s="136"/>
      <c r="B330" s="17">
        <v>30</v>
      </c>
      <c r="C330" s="200" t="s">
        <v>239</v>
      </c>
      <c r="D330" s="200"/>
      <c r="E330" s="200"/>
      <c r="F330" s="200"/>
      <c r="G330" s="187"/>
      <c r="H330" s="70"/>
      <c r="I330" s="148"/>
      <c r="J330" s="70"/>
      <c r="K330" s="196">
        <f>IF(J330="","",IF(J330=0,"«- Correct!","«- Try again!"))</f>
      </c>
    </row>
    <row r="331" spans="1:11" ht="12.75">
      <c r="A331" s="136"/>
      <c r="B331" s="17"/>
      <c r="C331" s="16"/>
      <c r="D331" s="16"/>
      <c r="E331" s="16"/>
      <c r="F331" s="16"/>
      <c r="G331" s="187"/>
      <c r="H331" s="202"/>
      <c r="I331" s="201"/>
      <c r="J331" s="18"/>
      <c r="K331" s="136"/>
    </row>
    <row r="332" spans="1:11" ht="12.75">
      <c r="A332" s="136"/>
      <c r="B332" s="166" t="s">
        <v>204</v>
      </c>
      <c r="C332" s="16"/>
      <c r="D332" s="16"/>
      <c r="E332" s="16"/>
      <c r="F332" s="16"/>
      <c r="G332" s="185"/>
      <c r="H332" s="16"/>
      <c r="I332" s="186" t="s">
        <v>232</v>
      </c>
      <c r="J332" s="17">
        <v>901</v>
      </c>
      <c r="K332" s="136"/>
    </row>
    <row r="333" spans="1:11" ht="12.75">
      <c r="A333" s="136"/>
      <c r="B333" s="16"/>
      <c r="C333" s="16"/>
      <c r="D333" s="16"/>
      <c r="E333" s="16"/>
      <c r="F333" s="16"/>
      <c r="G333" s="187"/>
      <c r="H333" s="16"/>
      <c r="I333" s="16"/>
      <c r="J333" s="18"/>
      <c r="K333" s="136"/>
    </row>
    <row r="334" spans="1:11" ht="12.75">
      <c r="A334" s="136"/>
      <c r="B334" s="188" t="s">
        <v>12</v>
      </c>
      <c r="C334" s="189" t="s">
        <v>233</v>
      </c>
      <c r="D334" s="189"/>
      <c r="E334" s="189"/>
      <c r="F334" s="189"/>
      <c r="G334" s="190" t="s">
        <v>234</v>
      </c>
      <c r="H334" s="189" t="s">
        <v>15</v>
      </c>
      <c r="I334" s="189" t="s">
        <v>16</v>
      </c>
      <c r="J334" s="191" t="s">
        <v>235</v>
      </c>
      <c r="K334" s="136"/>
    </row>
    <row r="335" spans="1:11" ht="12.75">
      <c r="A335" s="136"/>
      <c r="B335" s="161">
        <v>41394</v>
      </c>
      <c r="C335" s="200" t="s">
        <v>239</v>
      </c>
      <c r="D335" s="200"/>
      <c r="E335" s="200"/>
      <c r="F335" s="200"/>
      <c r="G335" s="187"/>
      <c r="H335" s="70"/>
      <c r="I335" s="193"/>
      <c r="J335" s="70"/>
      <c r="K335" s="136"/>
    </row>
    <row r="336" spans="1:11" ht="12.75">
      <c r="A336" s="136"/>
      <c r="B336" s="17">
        <v>30</v>
      </c>
      <c r="C336" s="200" t="s">
        <v>239</v>
      </c>
      <c r="D336" s="200"/>
      <c r="E336" s="200"/>
      <c r="F336" s="200"/>
      <c r="G336" s="187"/>
      <c r="H336" s="108"/>
      <c r="I336" s="99"/>
      <c r="J336" s="108"/>
      <c r="K336" s="136"/>
    </row>
    <row r="337" spans="1:11" ht="12.75">
      <c r="A337" s="136"/>
      <c r="B337" s="17">
        <v>30</v>
      </c>
      <c r="C337" s="200" t="s">
        <v>239</v>
      </c>
      <c r="D337" s="200"/>
      <c r="E337" s="200"/>
      <c r="F337" s="200"/>
      <c r="G337" s="187"/>
      <c r="H337" s="70"/>
      <c r="I337" s="148"/>
      <c r="J337" s="70"/>
      <c r="K337" s="196">
        <f>IF(J337="","",IF(J337=0,"«- Correct!","«- Try again!"))</f>
      </c>
    </row>
    <row r="338" spans="1:11" ht="12.75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</row>
  </sheetData>
  <sheetProtection password="C690" sheet="1" objects="1" scenarios="1" selectLockedCells="1"/>
  <mergeCells count="170">
    <mergeCell ref="C1:D1"/>
    <mergeCell ref="C2:D2"/>
    <mergeCell ref="C3:D3"/>
    <mergeCell ref="B7:I7"/>
    <mergeCell ref="B8:I8"/>
    <mergeCell ref="B10:D10"/>
    <mergeCell ref="C11:F11"/>
    <mergeCell ref="C12:F12"/>
    <mergeCell ref="C13:F13"/>
    <mergeCell ref="C14:G14"/>
    <mergeCell ref="C16:F16"/>
    <mergeCell ref="C17:F17"/>
    <mergeCell ref="C18:G18"/>
    <mergeCell ref="C20:F20"/>
    <mergeCell ref="C21:F21"/>
    <mergeCell ref="C22:G22"/>
    <mergeCell ref="C24:F24"/>
    <mergeCell ref="C25:F25"/>
    <mergeCell ref="C26:G26"/>
    <mergeCell ref="C28:F28"/>
    <mergeCell ref="C29:F29"/>
    <mergeCell ref="C30:G30"/>
    <mergeCell ref="C32:F32"/>
    <mergeCell ref="C33:F33"/>
    <mergeCell ref="C34:G34"/>
    <mergeCell ref="C36:F36"/>
    <mergeCell ref="C37:F37"/>
    <mergeCell ref="C38:G38"/>
    <mergeCell ref="C40:F40"/>
    <mergeCell ref="C41:F41"/>
    <mergeCell ref="C42:G42"/>
    <mergeCell ref="C44:F44"/>
    <mergeCell ref="C45:F45"/>
    <mergeCell ref="C46:G46"/>
    <mergeCell ref="C48:F48"/>
    <mergeCell ref="C49:F49"/>
    <mergeCell ref="C50:G50"/>
    <mergeCell ref="B52:C52"/>
    <mergeCell ref="C53:F53"/>
    <mergeCell ref="C54:F54"/>
    <mergeCell ref="C55:G55"/>
    <mergeCell ref="C57:F57"/>
    <mergeCell ref="C58:F58"/>
    <mergeCell ref="C59:G59"/>
    <mergeCell ref="C61:F61"/>
    <mergeCell ref="C62:F62"/>
    <mergeCell ref="C63:G63"/>
    <mergeCell ref="C65:F65"/>
    <mergeCell ref="C66:F66"/>
    <mergeCell ref="C67:G67"/>
    <mergeCell ref="C69:F69"/>
    <mergeCell ref="C70:F70"/>
    <mergeCell ref="C71:G71"/>
    <mergeCell ref="B73:C73"/>
    <mergeCell ref="C74:F74"/>
    <mergeCell ref="C75:F75"/>
    <mergeCell ref="C76:G76"/>
    <mergeCell ref="C78:F78"/>
    <mergeCell ref="C79:F79"/>
    <mergeCell ref="C80:F80"/>
    <mergeCell ref="C81:F81"/>
    <mergeCell ref="C82:F82"/>
    <mergeCell ref="C83:F83"/>
    <mergeCell ref="C84:F84"/>
    <mergeCell ref="C85:F85"/>
    <mergeCell ref="C86:G86"/>
    <mergeCell ref="C88:F88"/>
    <mergeCell ref="C89:F89"/>
    <mergeCell ref="C90:G90"/>
    <mergeCell ref="C92:F92"/>
    <mergeCell ref="C93:F93"/>
    <mergeCell ref="C94:G94"/>
    <mergeCell ref="B97:H97"/>
    <mergeCell ref="B98:H98"/>
    <mergeCell ref="B99:H99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10:F110"/>
    <mergeCell ref="B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3:H123"/>
    <mergeCell ref="B124:H124"/>
    <mergeCell ref="B125:H125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6:F136"/>
    <mergeCell ref="B137:F137"/>
    <mergeCell ref="B138:F138"/>
    <mergeCell ref="B139:F139"/>
    <mergeCell ref="B135:F135"/>
    <mergeCell ref="B140:F140"/>
    <mergeCell ref="B141:F141"/>
    <mergeCell ref="B142:F142"/>
    <mergeCell ref="B143:F143"/>
    <mergeCell ref="B144:F144"/>
    <mergeCell ref="B145:F145"/>
    <mergeCell ref="B148:H148"/>
    <mergeCell ref="B149:H149"/>
    <mergeCell ref="B150:H150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0:F170"/>
    <mergeCell ref="B172:F172"/>
    <mergeCell ref="B173:F173"/>
    <mergeCell ref="B176:H176"/>
    <mergeCell ref="B161:F161"/>
    <mergeCell ref="B162:F162"/>
    <mergeCell ref="B165:H165"/>
    <mergeCell ref="B166:H166"/>
    <mergeCell ref="B167:H167"/>
    <mergeCell ref="B169:F169"/>
    <mergeCell ref="B177:H177"/>
    <mergeCell ref="B178:H178"/>
    <mergeCell ref="B180:H180"/>
    <mergeCell ref="B181:F181"/>
    <mergeCell ref="B182:F182"/>
    <mergeCell ref="B183:F183"/>
    <mergeCell ref="B184:F184"/>
    <mergeCell ref="B185:F185"/>
    <mergeCell ref="B186:F186"/>
    <mergeCell ref="B187:F187"/>
    <mergeCell ref="B188:H188"/>
    <mergeCell ref="B189:F189"/>
    <mergeCell ref="B190:H190"/>
    <mergeCell ref="B192:F192"/>
    <mergeCell ref="B193:F193"/>
    <mergeCell ref="B196:H196"/>
    <mergeCell ref="B197:H197"/>
    <mergeCell ref="B198:H198"/>
    <mergeCell ref="B191:F191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9:F209"/>
    <mergeCell ref="B210:F210"/>
    <mergeCell ref="B214:J214"/>
    <mergeCell ref="B215:J215"/>
    <mergeCell ref="B208:F208"/>
  </mergeCells>
  <printOptions horizontalCentered="1"/>
  <pageMargins left="0" right="0" top="0.25" bottom="0.25" header="0.27" footer="0.25"/>
  <pageSetup horizontalDpi="600" verticalDpi="600" orientation="portrait" scale="77" r:id="rId3"/>
  <rowBreaks count="4" manualBreakCount="4">
    <brk id="72" max="255" man="1"/>
    <brk id="147" max="255" man="1"/>
    <brk id="213" max="255" man="1"/>
    <brk id="27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22" width="12.7109375" style="0" customWidth="1"/>
  </cols>
  <sheetData>
    <row r="1" spans="1:7" ht="12.75">
      <c r="A1" s="263" t="s">
        <v>257</v>
      </c>
      <c r="B1" s="263"/>
      <c r="C1" s="263"/>
      <c r="D1" s="203"/>
      <c r="E1" s="203"/>
      <c r="F1" s="203"/>
      <c r="G1" s="203"/>
    </row>
    <row r="2" spans="2:7" ht="12.75">
      <c r="B2" s="203"/>
      <c r="C2" s="203"/>
      <c r="D2" s="203"/>
      <c r="E2" s="203"/>
      <c r="F2" s="203"/>
      <c r="G2" s="203"/>
    </row>
    <row r="3" spans="1:8" ht="12.75">
      <c r="A3" s="136"/>
      <c r="B3" s="38" t="s">
        <v>172</v>
      </c>
      <c r="C3" s="204"/>
      <c r="D3" s="204"/>
      <c r="E3" s="204"/>
      <c r="F3" s="204"/>
      <c r="G3" s="205"/>
      <c r="H3" s="136"/>
    </row>
    <row r="4" spans="1:8" ht="12.75">
      <c r="A4" s="136"/>
      <c r="B4" s="206"/>
      <c r="C4" s="206"/>
      <c r="D4" s="206"/>
      <c r="E4" s="206"/>
      <c r="F4" s="206"/>
      <c r="G4" s="207"/>
      <c r="H4" s="136"/>
    </row>
    <row r="5" spans="1:8" ht="12.75">
      <c r="A5" s="136"/>
      <c r="B5" s="161">
        <v>37347</v>
      </c>
      <c r="C5" s="262" t="s">
        <v>241</v>
      </c>
      <c r="D5" s="262"/>
      <c r="E5" s="262"/>
      <c r="F5" s="262"/>
      <c r="G5" s="209">
        <v>30000</v>
      </c>
      <c r="H5" s="136"/>
    </row>
    <row r="6" spans="1:8" ht="12.75">
      <c r="A6" s="136"/>
      <c r="B6" s="206">
        <v>1</v>
      </c>
      <c r="C6" s="262" t="s">
        <v>242</v>
      </c>
      <c r="D6" s="262"/>
      <c r="E6" s="262"/>
      <c r="F6" s="262"/>
      <c r="G6" s="210">
        <v>20000</v>
      </c>
      <c r="H6" s="136"/>
    </row>
    <row r="7" spans="1:8" ht="12.75">
      <c r="A7" s="136"/>
      <c r="B7" s="206">
        <v>2</v>
      </c>
      <c r="C7" s="262" t="s">
        <v>243</v>
      </c>
      <c r="D7" s="262"/>
      <c r="E7" s="262"/>
      <c r="F7" s="262"/>
      <c r="G7" s="210">
        <v>1800</v>
      </c>
      <c r="H7" s="136"/>
    </row>
    <row r="8" spans="1:8" ht="12.75">
      <c r="A8" s="136"/>
      <c r="B8" s="206">
        <v>3</v>
      </c>
      <c r="C8" s="261" t="s">
        <v>244</v>
      </c>
      <c r="D8" s="262"/>
      <c r="E8" s="262"/>
      <c r="F8" s="262"/>
      <c r="G8" s="210">
        <v>1000</v>
      </c>
      <c r="H8" s="136"/>
    </row>
    <row r="9" spans="1:8" ht="12.75">
      <c r="A9" s="136"/>
      <c r="B9" s="206">
        <v>10</v>
      </c>
      <c r="C9" s="262" t="s">
        <v>245</v>
      </c>
      <c r="D9" s="262"/>
      <c r="E9" s="262"/>
      <c r="F9" s="262"/>
      <c r="G9" s="210">
        <v>2400</v>
      </c>
      <c r="H9" s="136"/>
    </row>
    <row r="10" spans="1:8" ht="12.75">
      <c r="A10" s="136"/>
      <c r="B10" s="206">
        <v>14</v>
      </c>
      <c r="C10" s="262" t="s">
        <v>246</v>
      </c>
      <c r="D10" s="262"/>
      <c r="E10" s="262"/>
      <c r="F10" s="262"/>
      <c r="G10" s="210">
        <v>1600</v>
      </c>
      <c r="H10" s="136"/>
    </row>
    <row r="11" spans="1:8" ht="12.75">
      <c r="A11" s="136"/>
      <c r="B11" s="206">
        <v>24</v>
      </c>
      <c r="C11" s="262" t="s">
        <v>247</v>
      </c>
      <c r="D11" s="262"/>
      <c r="E11" s="262"/>
      <c r="F11" s="262"/>
      <c r="G11" s="210">
        <v>8000</v>
      </c>
      <c r="H11" s="136"/>
    </row>
    <row r="12" spans="1:8" ht="12.75">
      <c r="A12" s="136"/>
      <c r="B12" s="206">
        <v>28</v>
      </c>
      <c r="C12" s="262" t="s">
        <v>246</v>
      </c>
      <c r="D12" s="262"/>
      <c r="E12" s="262"/>
      <c r="F12" s="262"/>
      <c r="G12" s="210">
        <v>1600</v>
      </c>
      <c r="H12" s="136"/>
    </row>
    <row r="13" spans="1:8" ht="12.75">
      <c r="A13" s="136"/>
      <c r="B13" s="206">
        <v>29</v>
      </c>
      <c r="C13" s="262" t="s">
        <v>248</v>
      </c>
      <c r="D13" s="262"/>
      <c r="E13" s="262"/>
      <c r="F13" s="262"/>
      <c r="G13" s="210">
        <v>350</v>
      </c>
      <c r="H13" s="136"/>
    </row>
    <row r="14" spans="1:8" ht="12.75">
      <c r="A14" s="136"/>
      <c r="B14" s="206">
        <v>30</v>
      </c>
      <c r="C14" s="262" t="s">
        <v>249</v>
      </c>
      <c r="D14" s="262"/>
      <c r="E14" s="262"/>
      <c r="F14" s="262"/>
      <c r="G14" s="210">
        <v>750</v>
      </c>
      <c r="H14" s="136"/>
    </row>
    <row r="15" spans="1:8" ht="12.75">
      <c r="A15" s="136"/>
      <c r="B15" s="206">
        <v>30</v>
      </c>
      <c r="C15" s="261" t="s">
        <v>275</v>
      </c>
      <c r="D15" s="262"/>
      <c r="E15" s="262"/>
      <c r="F15" s="262"/>
      <c r="G15" s="210">
        <v>1500</v>
      </c>
      <c r="H15" s="136"/>
    </row>
    <row r="16" spans="1:8" ht="12.75">
      <c r="A16" s="136"/>
      <c r="B16" s="206"/>
      <c r="C16" s="262"/>
      <c r="D16" s="262"/>
      <c r="E16" s="262"/>
      <c r="F16" s="262"/>
      <c r="G16" s="210"/>
      <c r="H16" s="136"/>
    </row>
    <row r="17" spans="1:8" ht="12.75">
      <c r="A17" s="136"/>
      <c r="B17" s="12"/>
      <c r="C17" s="229" t="s">
        <v>250</v>
      </c>
      <c r="D17" s="229"/>
      <c r="E17" s="229"/>
      <c r="F17" s="229"/>
      <c r="G17" s="210"/>
      <c r="H17" s="136"/>
    </row>
    <row r="18" spans="1:8" ht="12.75">
      <c r="A18" s="136"/>
      <c r="B18" s="206">
        <v>101</v>
      </c>
      <c r="C18" s="262" t="s">
        <v>4</v>
      </c>
      <c r="D18" s="262"/>
      <c r="E18" s="262"/>
      <c r="F18" s="262"/>
      <c r="G18" s="210"/>
      <c r="H18" s="136"/>
    </row>
    <row r="19" spans="1:8" ht="12.75">
      <c r="A19" s="136"/>
      <c r="B19" s="206">
        <v>106</v>
      </c>
      <c r="C19" s="262" t="s">
        <v>24</v>
      </c>
      <c r="D19" s="262"/>
      <c r="E19" s="262"/>
      <c r="F19" s="262"/>
      <c r="G19" s="210"/>
      <c r="H19" s="136"/>
    </row>
    <row r="20" spans="1:8" ht="12.75">
      <c r="A20" s="136"/>
      <c r="B20" s="206">
        <v>124</v>
      </c>
      <c r="C20" s="262" t="s">
        <v>178</v>
      </c>
      <c r="D20" s="262"/>
      <c r="E20" s="262"/>
      <c r="F20" s="262"/>
      <c r="G20" s="210"/>
      <c r="H20" s="136"/>
    </row>
    <row r="21" spans="1:8" ht="12.75">
      <c r="A21" s="136"/>
      <c r="B21" s="206">
        <v>128</v>
      </c>
      <c r="C21" s="262" t="s">
        <v>48</v>
      </c>
      <c r="D21" s="262"/>
      <c r="E21" s="262"/>
      <c r="F21" s="262"/>
      <c r="G21" s="210"/>
      <c r="H21" s="136"/>
    </row>
    <row r="22" spans="1:8" ht="12.75">
      <c r="A22" s="136"/>
      <c r="B22" s="206">
        <v>167</v>
      </c>
      <c r="C22" s="262" t="s">
        <v>175</v>
      </c>
      <c r="D22" s="262"/>
      <c r="E22" s="262"/>
      <c r="F22" s="262"/>
      <c r="G22" s="210"/>
      <c r="H22" s="136"/>
    </row>
    <row r="23" spans="1:8" ht="12.75">
      <c r="A23" s="136"/>
      <c r="B23" s="206">
        <v>168</v>
      </c>
      <c r="C23" s="261" t="s">
        <v>251</v>
      </c>
      <c r="D23" s="262"/>
      <c r="E23" s="262"/>
      <c r="F23" s="262"/>
      <c r="G23" s="210"/>
      <c r="H23" s="136"/>
    </row>
    <row r="24" spans="1:8" ht="12.75">
      <c r="A24" s="136"/>
      <c r="B24" s="206">
        <v>209</v>
      </c>
      <c r="C24" s="262" t="s">
        <v>69</v>
      </c>
      <c r="D24" s="262"/>
      <c r="E24" s="262"/>
      <c r="F24" s="262"/>
      <c r="G24" s="210"/>
      <c r="H24" s="136"/>
    </row>
    <row r="25" spans="1:8" ht="12.75">
      <c r="A25" s="136"/>
      <c r="B25" s="206">
        <v>307</v>
      </c>
      <c r="C25" s="261" t="s">
        <v>259</v>
      </c>
      <c r="D25" s="262"/>
      <c r="E25" s="262"/>
      <c r="F25" s="262"/>
      <c r="G25" s="210"/>
      <c r="H25" s="136"/>
    </row>
    <row r="26" spans="1:8" ht="12.75">
      <c r="A26" s="136"/>
      <c r="B26" s="206">
        <v>318</v>
      </c>
      <c r="C26" s="261" t="s">
        <v>260</v>
      </c>
      <c r="D26" s="262"/>
      <c r="E26" s="262"/>
      <c r="F26" s="262"/>
      <c r="G26" s="210"/>
      <c r="H26" s="136"/>
    </row>
    <row r="27" spans="1:8" ht="12.75">
      <c r="A27" s="136"/>
      <c r="B27" s="206">
        <v>319</v>
      </c>
      <c r="C27" s="261" t="s">
        <v>261</v>
      </c>
      <c r="D27" s="262"/>
      <c r="E27" s="262"/>
      <c r="F27" s="262"/>
      <c r="G27" s="210"/>
      <c r="H27" s="136"/>
    </row>
    <row r="28" spans="1:8" ht="12.75">
      <c r="A28" s="136"/>
      <c r="B28" s="206">
        <v>405</v>
      </c>
      <c r="C28" s="262" t="s">
        <v>200</v>
      </c>
      <c r="D28" s="262"/>
      <c r="E28" s="262"/>
      <c r="F28" s="262"/>
      <c r="G28" s="210"/>
      <c r="H28" s="136"/>
    </row>
    <row r="29" spans="1:8" ht="12.75">
      <c r="A29" s="136"/>
      <c r="B29" s="206">
        <v>612</v>
      </c>
      <c r="C29" s="261" t="s">
        <v>276</v>
      </c>
      <c r="D29" s="262"/>
      <c r="E29" s="262"/>
      <c r="F29" s="262"/>
      <c r="G29" s="210"/>
      <c r="H29" s="136"/>
    </row>
    <row r="30" spans="1:8" ht="12.75">
      <c r="A30" s="136"/>
      <c r="B30" s="206">
        <v>622</v>
      </c>
      <c r="C30" s="262" t="s">
        <v>43</v>
      </c>
      <c r="D30" s="262"/>
      <c r="E30" s="262"/>
      <c r="F30" s="262"/>
      <c r="G30" s="210"/>
      <c r="H30" s="136"/>
    </row>
    <row r="31" spans="1:8" ht="12.75">
      <c r="A31" s="136"/>
      <c r="B31" s="206">
        <v>637</v>
      </c>
      <c r="C31" s="262" t="s">
        <v>20</v>
      </c>
      <c r="D31" s="262"/>
      <c r="E31" s="262"/>
      <c r="F31" s="262"/>
      <c r="G31" s="210"/>
      <c r="H31" s="136"/>
    </row>
    <row r="32" spans="1:8" ht="12.75">
      <c r="A32" s="136"/>
      <c r="B32" s="206">
        <v>640</v>
      </c>
      <c r="C32" s="262" t="s">
        <v>49</v>
      </c>
      <c r="D32" s="262"/>
      <c r="E32" s="262"/>
      <c r="F32" s="262"/>
      <c r="G32" s="210"/>
      <c r="H32" s="136"/>
    </row>
    <row r="33" spans="1:8" ht="12.75">
      <c r="A33" s="136"/>
      <c r="B33" s="206">
        <v>650</v>
      </c>
      <c r="C33" s="262" t="s">
        <v>191</v>
      </c>
      <c r="D33" s="262"/>
      <c r="E33" s="262"/>
      <c r="F33" s="262"/>
      <c r="G33" s="210"/>
      <c r="H33" s="136"/>
    </row>
    <row r="34" spans="1:8" ht="12.75">
      <c r="A34" s="136"/>
      <c r="B34" s="206">
        <v>684</v>
      </c>
      <c r="C34" s="262" t="s">
        <v>184</v>
      </c>
      <c r="D34" s="262"/>
      <c r="E34" s="262"/>
      <c r="F34" s="262"/>
      <c r="G34" s="210"/>
      <c r="H34" s="136"/>
    </row>
    <row r="35" spans="1:8" ht="12.75">
      <c r="A35" s="136"/>
      <c r="B35" s="206">
        <v>688</v>
      </c>
      <c r="C35" s="262" t="s">
        <v>186</v>
      </c>
      <c r="D35" s="262"/>
      <c r="E35" s="262"/>
      <c r="F35" s="262"/>
      <c r="G35" s="210"/>
      <c r="H35" s="136"/>
    </row>
    <row r="36" spans="1:8" ht="12.75">
      <c r="A36" s="136"/>
      <c r="B36" s="206">
        <v>901</v>
      </c>
      <c r="C36" s="262" t="s">
        <v>204</v>
      </c>
      <c r="D36" s="262"/>
      <c r="E36" s="262"/>
      <c r="F36" s="262"/>
      <c r="G36" s="210"/>
      <c r="H36" s="136"/>
    </row>
    <row r="37" spans="1:8" ht="12.75">
      <c r="A37" s="136"/>
      <c r="B37" s="206"/>
      <c r="C37" s="262"/>
      <c r="D37" s="262"/>
      <c r="E37" s="262"/>
      <c r="F37" s="262"/>
      <c r="G37" s="210"/>
      <c r="H37" s="136"/>
    </row>
    <row r="38" spans="1:8" ht="12.75">
      <c r="A38" s="136"/>
      <c r="B38" s="211" t="s">
        <v>252</v>
      </c>
      <c r="C38" s="153"/>
      <c r="D38" s="208"/>
      <c r="E38" s="208"/>
      <c r="F38" s="208"/>
      <c r="G38" s="210"/>
      <c r="H38" s="136"/>
    </row>
    <row r="39" spans="1:8" ht="12.75">
      <c r="A39" s="136"/>
      <c r="B39" s="161">
        <v>37376</v>
      </c>
      <c r="C39" s="261" t="s">
        <v>277</v>
      </c>
      <c r="D39" s="262"/>
      <c r="E39" s="262"/>
      <c r="F39" s="262"/>
      <c r="G39" s="210"/>
      <c r="H39" s="136"/>
    </row>
    <row r="40" spans="1:8" ht="12.75">
      <c r="A40" s="136"/>
      <c r="B40" s="206"/>
      <c r="C40" s="261" t="s">
        <v>278</v>
      </c>
      <c r="D40" s="262"/>
      <c r="E40" s="262"/>
      <c r="F40" s="262"/>
      <c r="G40" s="209">
        <v>600</v>
      </c>
      <c r="H40" s="136"/>
    </row>
    <row r="41" spans="1:8" ht="12.75">
      <c r="A41" s="136"/>
      <c r="B41" s="206"/>
      <c r="C41" s="261" t="s">
        <v>279</v>
      </c>
      <c r="D41" s="262"/>
      <c r="E41" s="262"/>
      <c r="F41" s="262"/>
      <c r="G41" s="210">
        <v>500</v>
      </c>
      <c r="H41" s="136"/>
    </row>
    <row r="42" spans="1:8" ht="12.75">
      <c r="A42" s="136"/>
      <c r="B42" s="206"/>
      <c r="C42" s="261" t="s">
        <v>280</v>
      </c>
      <c r="D42" s="262"/>
      <c r="E42" s="262"/>
      <c r="F42" s="262"/>
      <c r="G42" s="210">
        <v>420</v>
      </c>
      <c r="H42" s="136"/>
    </row>
    <row r="43" spans="1:8" ht="12.75">
      <c r="A43" s="136"/>
      <c r="B43" s="206"/>
      <c r="C43" s="261" t="s">
        <v>281</v>
      </c>
      <c r="D43" s="262"/>
      <c r="E43" s="262"/>
      <c r="F43" s="262"/>
      <c r="G43" s="210">
        <v>1750</v>
      </c>
      <c r="H43" s="136"/>
    </row>
    <row r="44" spans="1:8" ht="12.75">
      <c r="A44" s="136"/>
      <c r="B44" s="206"/>
      <c r="C44" s="206"/>
      <c r="D44" s="206"/>
      <c r="E44" s="206"/>
      <c r="F44" s="206"/>
      <c r="G44" s="210"/>
      <c r="H44" s="136"/>
    </row>
    <row r="45" spans="1:8" ht="12.75">
      <c r="A45" s="136"/>
      <c r="B45" s="206" t="s">
        <v>112</v>
      </c>
      <c r="C45" s="12"/>
      <c r="D45" s="12"/>
      <c r="E45" s="12"/>
      <c r="F45" s="12"/>
      <c r="G45" s="210"/>
      <c r="H45" s="136"/>
    </row>
    <row r="46" spans="1:8" ht="12.75">
      <c r="A46" s="136"/>
      <c r="B46" s="228" t="s">
        <v>253</v>
      </c>
      <c r="C46" s="228"/>
      <c r="D46" s="228"/>
      <c r="E46" s="228"/>
      <c r="F46" s="228"/>
      <c r="G46" s="212">
        <v>58000</v>
      </c>
      <c r="H46" s="136"/>
    </row>
    <row r="47" spans="1:8" ht="12.75">
      <c r="A47" s="136"/>
      <c r="B47" s="228" t="s">
        <v>254</v>
      </c>
      <c r="C47" s="228"/>
      <c r="D47" s="228"/>
      <c r="E47" s="228"/>
      <c r="F47" s="228"/>
      <c r="G47" s="212">
        <v>133</v>
      </c>
      <c r="H47" s="136"/>
    </row>
    <row r="48" spans="1:8" ht="12.75">
      <c r="A48" s="136"/>
      <c r="B48" s="228" t="s">
        <v>255</v>
      </c>
      <c r="C48" s="228"/>
      <c r="D48" s="228"/>
      <c r="E48" s="228"/>
      <c r="F48" s="228"/>
      <c r="G48" s="212">
        <v>2197</v>
      </c>
      <c r="H48" s="136"/>
    </row>
    <row r="49" spans="1:8" ht="12.75">
      <c r="A49" s="136"/>
      <c r="B49" s="228" t="s">
        <v>131</v>
      </c>
      <c r="C49" s="228"/>
      <c r="D49" s="228"/>
      <c r="E49" s="228"/>
      <c r="F49" s="228"/>
      <c r="G49" s="212">
        <v>51117</v>
      </c>
      <c r="H49" s="136"/>
    </row>
    <row r="50" spans="1:8" ht="12.75">
      <c r="A50" s="136"/>
      <c r="B50" s="228" t="s">
        <v>256</v>
      </c>
      <c r="C50" s="228"/>
      <c r="D50" s="228"/>
      <c r="E50" s="228"/>
      <c r="F50" s="228"/>
      <c r="G50" s="212">
        <v>51617</v>
      </c>
      <c r="H50" s="136"/>
    </row>
    <row r="51" spans="1:8" ht="12.75">
      <c r="A51" s="136"/>
      <c r="B51" s="136"/>
      <c r="C51" s="136"/>
      <c r="D51" s="136"/>
      <c r="E51" s="136"/>
      <c r="F51" s="136"/>
      <c r="G51" s="136"/>
      <c r="H51" s="136"/>
    </row>
  </sheetData>
  <sheetProtection password="C690" sheet="1" objects="1" scenarios="1" selectLockedCells="1" selectUnlockedCells="1"/>
  <mergeCells count="44">
    <mergeCell ref="C5:F5"/>
    <mergeCell ref="C6:F6"/>
    <mergeCell ref="C7:F7"/>
    <mergeCell ref="C8:F8"/>
    <mergeCell ref="C9:F9"/>
    <mergeCell ref="A1:C1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7:F27"/>
    <mergeCell ref="C28:F28"/>
    <mergeCell ref="C26:F26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9:F39"/>
    <mergeCell ref="C40:F40"/>
    <mergeCell ref="C41:F41"/>
    <mergeCell ref="B49:F49"/>
    <mergeCell ref="B50:F50"/>
    <mergeCell ref="C42:F42"/>
    <mergeCell ref="C43:F43"/>
    <mergeCell ref="B46:F46"/>
    <mergeCell ref="B47:F47"/>
    <mergeCell ref="B48:F48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2012-12-05T00:44:26Z</cp:lastPrinted>
  <dcterms:created xsi:type="dcterms:W3CDTF">2001-03-19T16:57:22Z</dcterms:created>
  <dcterms:modified xsi:type="dcterms:W3CDTF">2012-12-12T01:01:18Z</dcterms:modified>
  <cp:category/>
  <cp:version/>
  <cp:contentType/>
  <cp:contentStatus/>
</cp:coreProperties>
</file>