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enu" sheetId="1" r:id="rId1"/>
    <sheet name="Buying on Margin Problem 9" sheetId="2" r:id="rId2"/>
    <sheet name="Short Sale Problem 10" sheetId="3" r:id="rId3"/>
    <sheet name="Buying on Margin Problem 11" sheetId="4" r:id="rId4"/>
    <sheet name="Short Sale Problem 12" sheetId="5" r:id="rId5"/>
  </sheets>
  <definedNames>
    <definedName name="_xlnm.Print_Area" localSheetId="1">'Buying on Margin Problem 9'!$A$1:$I$28</definedName>
    <definedName name="_xlnm.Print_Area" localSheetId="2">'Short Sale Problem 10'!$A$2:$I$23</definedName>
    <definedName name="_xlnm.Print_Area" localSheetId="4">'Short Sale Problem 12'!$A$2:$K$24</definedName>
  </definedNames>
  <calcPr fullCalcOnLoad="1"/>
</workbook>
</file>

<file path=xl/comments2.xml><?xml version="1.0" encoding="utf-8"?>
<comments xmlns="http://schemas.openxmlformats.org/spreadsheetml/2006/main">
  <authors>
    <author>Richard D. Johnson</author>
    <author>ELHenry</author>
  </authors>
  <commentList>
    <comment ref="C3" authorId="0">
      <text>
        <r>
          <rPr>
            <b/>
            <sz val="8"/>
            <rFont val="Tahoma"/>
            <family val="2"/>
          </rPr>
          <t>Enter the initial investment in dollars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Calculates the amount borrowed based on the initial margin percentage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Enter the original stock price per share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Enter ending stock price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Enter cash dividends received over the holding period on a per share basis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Enter initial margin in decimal form.  The range can be from .5 to 1.0 (the maximum that can be borrowed is 50%).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maintenance margin in decimal form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Enter the rate paid on margin loans in a decimal form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Enter holding period in months (0 to 12 months)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This is the net income on the margin trade considering price appreciation or depreciation, dividends and interest on the margin loan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This is the percentage return for the holding period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Equity in the account as a percentage of the value of the total investment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Calculation of the price that will cause a call for additional margin</t>
        </r>
      </text>
    </comment>
    <comment ref="C27" authorId="0">
      <text>
        <r>
          <rPr>
            <b/>
            <sz val="8"/>
            <rFont val="Tahoma"/>
            <family val="2"/>
          </rPr>
          <t>This is the return on the stock if it was purchased without using margin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8"/>
            <rFont val="Tahoma"/>
            <family val="2"/>
          </rPr>
          <t>Insert number of shares purchased</t>
        </r>
      </text>
    </comment>
  </commentList>
</comments>
</file>

<file path=xl/comments3.xml><?xml version="1.0" encoding="utf-8"?>
<comments xmlns="http://schemas.openxmlformats.org/spreadsheetml/2006/main">
  <authors>
    <author>Rick Johnson</author>
    <author>ELHenry</author>
  </authors>
  <commentList>
    <comment ref="C4" authorId="0">
      <text>
        <r>
          <rPr>
            <b/>
            <sz val="8"/>
            <rFont val="Tahoma"/>
            <family val="2"/>
          </rPr>
          <t>Calculates the initial amount of investment for the short sale</t>
        </r>
      </text>
    </comment>
    <comment ref="C5" authorId="0">
      <text>
        <r>
          <rPr>
            <b/>
            <sz val="8"/>
            <rFont val="Tahoma"/>
            <family val="2"/>
          </rPr>
          <t>Enter the initial price for the stock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Enter the estimated ending stock price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Enter the estimated cash dividends that would be paid on the stock during the short sale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maintenance margin</t>
        </r>
      </text>
    </comment>
    <comment ref="C16" authorId="0">
      <text>
        <r>
          <rPr>
            <b/>
            <sz val="8"/>
            <rFont val="Tahoma"/>
            <family val="2"/>
          </rPr>
          <t>The return on investment is based on the initial equity investment. When shorting stocks that pay cash dividends during the holding period, the cash dividends would be a negative flow and would reduce the return on investment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All losses are deducted from the equity account of the short seller.  If the stock price were to rise above the margin call price, more margin would be required.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This cell calculates the price at which a call for more margin would be made.  When this price is reached, the margin has reached the maintenance level specified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8"/>
            <rFont val="Tahoma"/>
            <family val="2"/>
          </rPr>
          <t>Insert the number of shares being sold</t>
        </r>
      </text>
    </comment>
    <comment ref="C9" authorId="1">
      <text>
        <r>
          <rPr>
            <b/>
            <sz val="8"/>
            <rFont val="Tahoma"/>
            <family val="2"/>
          </rPr>
          <t>Insert initial margin percentage</t>
        </r>
      </text>
    </comment>
  </commentList>
</comments>
</file>

<file path=xl/comments4.xml><?xml version="1.0" encoding="utf-8"?>
<comments xmlns="http://schemas.openxmlformats.org/spreadsheetml/2006/main">
  <authors>
    <author>Richard D. Johnson</author>
    <author>ELHenry</author>
  </authors>
  <commentList>
    <comment ref="C4" authorId="0">
      <text>
        <r>
          <rPr>
            <b/>
            <sz val="8"/>
            <rFont val="Tahoma"/>
            <family val="2"/>
          </rPr>
          <t>Enter the initial investment in dollars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Enter the original stock price per share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Insert number of shares purchased</t>
        </r>
      </text>
    </comment>
    <comment ref="C8" authorId="0">
      <text>
        <r>
          <rPr>
            <b/>
            <sz val="8"/>
            <rFont val="Tahoma"/>
            <family val="2"/>
          </rPr>
          <t>Enter ending stock price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Calculates the initial margin based on the amount borrowed</t>
        </r>
      </text>
    </comment>
    <comment ref="C13" authorId="0">
      <text>
        <r>
          <rPr>
            <b/>
            <sz val="8"/>
            <rFont val="Tahoma"/>
            <family val="2"/>
          </rPr>
          <t>Enter the rate paid on margin loans in a decimal form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Enter holding period in months (0 to 12 months)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This is the net income on the margin trade considering price appreciation or depreciation, dividends and interest on the margin loan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This is the percentage return for the holding period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Equity in the account as a percentage of the value of the total investment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Calculation of the price that will cause a call for additional margin.  Include the interest paid for the year</t>
        </r>
      </text>
    </comment>
    <comment ref="C29" authorId="0">
      <text>
        <r>
          <rPr>
            <b/>
            <sz val="8"/>
            <rFont val="Tahoma"/>
            <family val="2"/>
          </rPr>
          <t>This is the return on the stock if it was purchased without using margin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Calculates the  amount borrowed based on initial investment and purchase</t>
        </r>
      </text>
    </comment>
    <comment ref="C11" authorId="0">
      <text>
        <r>
          <rPr>
            <b/>
            <sz val="8"/>
            <rFont val="Tahoma"/>
            <family val="2"/>
          </rPr>
          <t>Enter the maintenance margin in decimal form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Rick Johnson</author>
  </authors>
  <commentList>
    <comment ref="C4" authorId="0">
      <text>
        <r>
          <rPr>
            <b/>
            <sz val="8"/>
            <rFont val="Tahoma"/>
            <family val="2"/>
          </rPr>
          <t>Enter the initial amount of investment for the short sale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Enter the initial price for the stock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Insert the number of shares sold short</t>
        </r>
      </text>
    </comment>
    <comment ref="C7" authorId="0">
      <text>
        <r>
          <rPr>
            <b/>
            <sz val="8"/>
            <rFont val="Tahoma"/>
            <family val="2"/>
          </rPr>
          <t>Enter the estimated ending stock price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Enter the estimated cash dividends that would be paid on the stock during the short sale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>The return on investment is based on the initial equity investment. When shorting stocks that pay cash dividends during the holding period, the cash dividends would be a negative flow and would reduce the return on investment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All losses are deducted from the equity account of the short seller.  If the stock price were to rise above the margin call price, more margin would be required.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This cell calculates the price at which a call for more margin would be made.  When this price is reached, the margin has reached the maintenance level specified.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maintenance margin</t>
        </r>
      </text>
    </comment>
  </commentList>
</comments>
</file>

<file path=xl/sharedStrings.xml><?xml version="1.0" encoding="utf-8"?>
<sst xmlns="http://schemas.openxmlformats.org/spreadsheetml/2006/main" count="97" uniqueCount="49">
  <si>
    <t>Buying on Margin</t>
  </si>
  <si>
    <t xml:space="preserve">Ending </t>
  </si>
  <si>
    <t>Return on</t>
  </si>
  <si>
    <t>St Price</t>
  </si>
  <si>
    <t xml:space="preserve"> Investment</t>
  </si>
  <si>
    <t>Initial Equity Investment</t>
  </si>
  <si>
    <t>Amount Borrowed</t>
  </si>
  <si>
    <t>Initial Stock Price</t>
  </si>
  <si>
    <t>Shares Purchased</t>
  </si>
  <si>
    <t>Ending Stock Price</t>
  </si>
  <si>
    <t xml:space="preserve">Cash Dividends During Hold Per. </t>
  </si>
  <si>
    <t>Initial Margin Percentage</t>
  </si>
  <si>
    <t>Maintenance Margin Percentage</t>
  </si>
  <si>
    <t>Rate on Margin Loan</t>
  </si>
  <si>
    <t>Holding Period in Months</t>
  </si>
  <si>
    <t>Return on Investment</t>
  </si>
  <si>
    <t xml:space="preserve">  Capital Gain on Stock</t>
  </si>
  <si>
    <t xml:space="preserve">  Dividends</t>
  </si>
  <si>
    <t xml:space="preserve">  Interest on Margin Loan</t>
  </si>
  <si>
    <t xml:space="preserve">  Net Income</t>
  </si>
  <si>
    <t xml:space="preserve">  Initial Investment</t>
  </si>
  <si>
    <t>Margin Call:</t>
  </si>
  <si>
    <t>Margin Based on Ending Price</t>
  </si>
  <si>
    <t>Price When Margin Call Occurs</t>
  </si>
  <si>
    <t xml:space="preserve">Return on Stock without Margin </t>
  </si>
  <si>
    <t>Ending</t>
  </si>
  <si>
    <t>Initial Investment</t>
  </si>
  <si>
    <t>Investment</t>
  </si>
  <si>
    <t>Beginning Share Price</t>
  </si>
  <si>
    <t>Number of Shares Sold Short</t>
  </si>
  <si>
    <t>Ending Share Price</t>
  </si>
  <si>
    <t>Dividends Per Share</t>
  </si>
  <si>
    <t>Return on Short Sale</t>
  </si>
  <si>
    <t>Gain or Loss on Price</t>
  </si>
  <si>
    <t>Dividends Paid</t>
  </si>
  <si>
    <t>Net Income</t>
  </si>
  <si>
    <t>Margin Positions</t>
  </si>
  <si>
    <t>Price for Margin Call</t>
  </si>
  <si>
    <t>Spreadsheet Templates</t>
  </si>
  <si>
    <t>MAIN MENU -- Chapter 3</t>
  </si>
  <si>
    <t>Problem 9 - Buying on Margin</t>
  </si>
  <si>
    <t>Problem 10 - Short Sales</t>
  </si>
  <si>
    <t>Return to Menu</t>
  </si>
  <si>
    <t>Short Sales</t>
  </si>
  <si>
    <t>Problem 11 - Buying on Margin</t>
  </si>
  <si>
    <t>Problem 12 - Short Sales</t>
  </si>
  <si>
    <t>SOLUTIONS</t>
  </si>
  <si>
    <t xml:space="preserve">Copyright © 2014 McGraw-Hill/Irwin </t>
  </si>
  <si>
    <t>Investments, by Bodie, Kane, and Marcus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</si>
</sst>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0"/>
      <color indexed="47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32" borderId="0" xfId="0" applyNumberFormat="1" applyFill="1" applyBorder="1" applyAlignment="1">
      <alignment/>
    </xf>
    <xf numFmtId="10" fontId="0" fillId="32" borderId="0" xfId="0" applyNumberFormat="1" applyFill="1" applyBorder="1" applyAlignment="1">
      <alignment/>
    </xf>
    <xf numFmtId="10" fontId="0" fillId="32" borderId="0" xfId="0" applyNumberFormat="1" applyFill="1" applyBorder="1" applyAlignment="1">
      <alignment horizontal="center"/>
    </xf>
    <xf numFmtId="4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0" fontId="8" fillId="32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53" applyFont="1" applyAlignment="1" applyProtection="1">
      <alignment horizontal="center"/>
      <protection/>
    </xf>
    <xf numFmtId="0" fontId="4" fillId="0" borderId="0" xfId="53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19050</xdr:rowOff>
    </xdr:from>
    <xdr:to>
      <xdr:col>8</xdr:col>
      <xdr:colOff>628650</xdr:colOff>
      <xdr:row>16</xdr:row>
      <xdr:rowOff>47625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3562350" y="342900"/>
          <a:ext cx="33909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 You are bullish on Telecom stock. The current market price is $50 per share, and you have $5,000 of your own to invest. You borrow an additional $5,000 from your broker at an interest rate of 8% per year and invest $10,000 in the stock.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What will be your rate of return if the price of Telecom stock goes up by 10% during the next year? (Ignore the expected dividend.)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How far does the price of Telecom stock have to fall for you to get a margin call if the maintenance margin is 30%? Assume the price fall happens immediately.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19050</xdr:rowOff>
    </xdr:from>
    <xdr:to>
      <xdr:col>8</xdr:col>
      <xdr:colOff>571500</xdr:colOff>
      <xdr:row>15</xdr:row>
      <xdr:rowOff>47625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3943350" y="342900"/>
          <a:ext cx="28670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You are bearish on Telecom and decide to sell short 100 shares at the current market price of $50 per share.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How much in cash or securities must you put into your brokerage account if the broker’s initial margin requirement is 50% of the value of the short position?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How high can the price of the stock go before you get a margin call if the maintenance margin is 30% of the value of the short position?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8</xdr:row>
      <xdr:rowOff>28575</xdr:rowOff>
    </xdr:from>
    <xdr:to>
      <xdr:col>10</xdr:col>
      <xdr:colOff>304800</xdr:colOff>
      <xdr:row>31</xdr:row>
      <xdr:rowOff>104775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3876675" y="1323975"/>
          <a:ext cx="4352925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Suppose that Intel currently is selling at $20 per share. You buy 1,000 shares using $15,000 of your own money, borrowing the remainder of the purchase price from your broker. The rate on the margin loan is 8%.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What is the percentage increase in the net worth of your brokerage account if the price of Intel immediately changes to: (i) $22; (ii) $20; (iii) $18? What is the relationship between your percentage return and the percentage change in the price of Intel?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If the maintenance margin is 25%, how low can Intel’s price fall before you get a margin call?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How would your answer to (b) change if you had financed the initial purchase with only $10,000 of your own money?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 What is the rate of return on your margined position (assuming again that you invest $15,000 of your own money) if Intel is selling after 1 year at: (i) $22; (ii) $20; (iii) $18? What is the relationship between your percentage return and the percentage change in the price of Intel? Assume that Intel pays no dividends.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Continue to assume that a year has passed. How low can Intel’s price fall before you get a margin call?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19050</xdr:rowOff>
    </xdr:from>
    <xdr:to>
      <xdr:col>9</xdr:col>
      <xdr:colOff>504825</xdr:colOff>
      <xdr:row>25</xdr:row>
      <xdr:rowOff>133350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010025" y="1476375"/>
          <a:ext cx="3686175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Suppose that you sell short 1,000 shares of Intel, currently selling for $20 per share, and give your broker $15,000 to establish your margin account.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If you earn no interest on the funds in your margin account, what will be your rate of return after 1 year if Intel stock is selling at: (i) $22; (ii) $20; (iii) $18? Assume that Intel pays no dividends.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 If the maintenance margin is 25%, how high can Intel’s price rise before you get a margin call?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Redo parts (a) and (b), but now assume that Intel also has paid a year-end dividend of $1 per share. The prices in part (a) should be interpreted as ex-dividend, that is, prices after the dividend has been paid.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8.28125" style="13" customWidth="1"/>
    <col min="2" max="7" width="14.7109375" style="13" customWidth="1"/>
    <col min="8" max="16384" width="14.7109375" style="13" hidden="1" customWidth="1"/>
  </cols>
  <sheetData>
    <row r="1" spans="1:7" ht="18">
      <c r="A1" s="23" t="s">
        <v>48</v>
      </c>
      <c r="B1" s="23"/>
      <c r="C1" s="23"/>
      <c r="D1" s="23"/>
      <c r="E1" s="23"/>
      <c r="F1" s="23"/>
      <c r="G1" s="23"/>
    </row>
    <row r="2" spans="1:7" ht="18">
      <c r="A2" s="23" t="s">
        <v>38</v>
      </c>
      <c r="B2" s="23"/>
      <c r="C2" s="23"/>
      <c r="D2" s="23"/>
      <c r="E2" s="23"/>
      <c r="F2" s="23"/>
      <c r="G2" s="23"/>
    </row>
    <row r="3" spans="1:7" ht="18">
      <c r="A3" s="23" t="s">
        <v>39</v>
      </c>
      <c r="B3" s="23"/>
      <c r="C3" s="23"/>
      <c r="D3" s="23"/>
      <c r="E3" s="23"/>
      <c r="F3" s="23"/>
      <c r="G3" s="23"/>
    </row>
    <row r="4" ht="18">
      <c r="D4" s="25" t="s">
        <v>46</v>
      </c>
    </row>
    <row r="5" spans="2:7" ht="18">
      <c r="B5" s="27" t="s">
        <v>40</v>
      </c>
      <c r="C5" s="27"/>
      <c r="D5" s="27"/>
      <c r="E5" s="27" t="s">
        <v>44</v>
      </c>
      <c r="F5" s="27"/>
      <c r="G5" s="27"/>
    </row>
    <row r="6" ht="18"/>
    <row r="7" spans="2:7" ht="18">
      <c r="B7" s="27" t="s">
        <v>41</v>
      </c>
      <c r="C7" s="27"/>
      <c r="D7" s="27"/>
      <c r="E7" s="27" t="s">
        <v>45</v>
      </c>
      <c r="F7" s="27"/>
      <c r="G7" s="27"/>
    </row>
    <row r="8" ht="18"/>
    <row r="9" ht="18"/>
    <row r="10" ht="18"/>
    <row r="11" ht="18"/>
    <row r="12" ht="18"/>
    <row r="13" ht="18"/>
    <row r="14" ht="18"/>
    <row r="15" ht="18"/>
    <row r="16" spans="1:7" ht="18">
      <c r="A16" s="26" t="s">
        <v>47</v>
      </c>
      <c r="B16" s="26"/>
      <c r="C16" s="26"/>
      <c r="D16" s="26"/>
      <c r="E16" s="26"/>
      <c r="F16" s="26"/>
      <c r="G16" s="26"/>
    </row>
    <row r="17" ht="18"/>
    <row r="18" ht="18" hidden="1"/>
    <row r="19" ht="18" hidden="1"/>
    <row r="20" ht="18" hidden="1"/>
  </sheetData>
  <sheetProtection/>
  <mergeCells count="5">
    <mergeCell ref="A16:G16"/>
    <mergeCell ref="B5:D5"/>
    <mergeCell ref="E5:G5"/>
    <mergeCell ref="B7:D7"/>
    <mergeCell ref="E7:G7"/>
  </mergeCells>
  <hyperlinks>
    <hyperlink ref="B5:D5" location="'Buying on Margin Problem 9'!A1" tooltip="Problem 9" display="Problem 9 - Buying on Margin"/>
    <hyperlink ref="B7:D7" location="'Short Sale Problem 10'!A1" tooltip="Problem 10" display="Problem 10 - Short Sales"/>
    <hyperlink ref="E5:G5" location="'Buying on Margin Problem 11'!A1" tooltip="Problem 11" display="Problem 11 - Buying on Margin"/>
    <hyperlink ref="E7:G7" location="'Short Sale Problem 12'!A1" tooltip="Problem 12" display="Problem 12 - Short Sale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5.57421875" style="1" customWidth="1"/>
    <col min="2" max="2" width="28.00390625" style="1" customWidth="1"/>
    <col min="3" max="3" width="11.57421875" style="1" customWidth="1"/>
    <col min="4" max="4" width="9.140625" style="1" customWidth="1"/>
    <col min="5" max="5" width="10.140625" style="1" customWidth="1"/>
    <col min="6" max="6" width="12.140625" style="1" customWidth="1"/>
    <col min="7" max="8" width="9.140625" style="1" customWidth="1"/>
    <col min="9" max="9" width="11.28125" style="1" customWidth="1"/>
    <col min="10" max="12" width="0" style="1" hidden="1" customWidth="1"/>
    <col min="13" max="16384" width="9.140625" style="1" hidden="1" customWidth="1"/>
  </cols>
  <sheetData>
    <row r="1" spans="2:9" ht="12.75">
      <c r="B1" s="29" t="s">
        <v>0</v>
      </c>
      <c r="C1" s="29"/>
      <c r="E1" s="3"/>
      <c r="F1" s="3"/>
      <c r="H1" s="3"/>
      <c r="I1" s="3"/>
    </row>
    <row r="2" spans="5:9" ht="12.75">
      <c r="E2" s="3"/>
      <c r="F2" s="3"/>
      <c r="H2" s="3"/>
      <c r="I2" s="3"/>
    </row>
    <row r="3" spans="2:9" ht="12.75">
      <c r="B3" s="1" t="s">
        <v>5</v>
      </c>
      <c r="C3" s="20">
        <v>5000</v>
      </c>
      <c r="F3" s="5"/>
      <c r="I3" s="5"/>
    </row>
    <row r="4" spans="2:9" ht="12.75">
      <c r="B4" s="1" t="s">
        <v>6</v>
      </c>
      <c r="C4" s="4">
        <f>(C3/C9)-C3</f>
        <v>5000</v>
      </c>
      <c r="F4" s="5"/>
      <c r="I4" s="5"/>
    </row>
    <row r="5" spans="2:9" ht="12.75">
      <c r="B5" s="1" t="s">
        <v>7</v>
      </c>
      <c r="C5" s="20">
        <v>50</v>
      </c>
      <c r="F5" s="5"/>
      <c r="I5" s="5"/>
    </row>
    <row r="6" spans="2:9" ht="12.75">
      <c r="B6" s="1" t="s">
        <v>8</v>
      </c>
      <c r="C6" s="21">
        <v>200</v>
      </c>
      <c r="E6" s="7"/>
      <c r="F6" s="8"/>
      <c r="G6" s="7"/>
      <c r="H6" s="7"/>
      <c r="I6" s="8"/>
    </row>
    <row r="7" spans="2:9" ht="12.75">
      <c r="B7" s="1" t="s">
        <v>9</v>
      </c>
      <c r="C7" s="20">
        <v>55</v>
      </c>
      <c r="E7" s="7"/>
      <c r="F7" s="8"/>
      <c r="G7" s="7"/>
      <c r="H7" s="7"/>
      <c r="I7" s="8"/>
    </row>
    <row r="8" spans="2:9" ht="12.75">
      <c r="B8" s="1" t="s">
        <v>10</v>
      </c>
      <c r="C8" s="17">
        <v>0</v>
      </c>
      <c r="E8" s="7"/>
      <c r="F8" s="8"/>
      <c r="G8" s="7"/>
      <c r="H8" s="7"/>
      <c r="I8" s="8"/>
    </row>
    <row r="9" spans="2:9" ht="12.75">
      <c r="B9" s="1" t="s">
        <v>11</v>
      </c>
      <c r="C9" s="18">
        <v>0.5</v>
      </c>
      <c r="E9" s="7"/>
      <c r="F9" s="8"/>
      <c r="G9" s="7"/>
      <c r="H9" s="7"/>
      <c r="I9" s="8"/>
    </row>
    <row r="10" spans="2:9" ht="12.75">
      <c r="B10" s="1" t="s">
        <v>12</v>
      </c>
      <c r="C10" s="18">
        <v>0.3</v>
      </c>
      <c r="E10" s="7"/>
      <c r="F10" s="8"/>
      <c r="G10" s="7"/>
      <c r="H10" s="7"/>
      <c r="I10" s="8"/>
    </row>
    <row r="11" spans="5:9" ht="12.75">
      <c r="E11" s="7"/>
      <c r="F11" s="8"/>
      <c r="G11" s="7"/>
      <c r="H11" s="7"/>
      <c r="I11" s="8"/>
    </row>
    <row r="12" spans="2:9" ht="12.75">
      <c r="B12" s="1" t="s">
        <v>13</v>
      </c>
      <c r="C12" s="18">
        <v>0.08</v>
      </c>
      <c r="E12" s="7"/>
      <c r="F12" s="8"/>
      <c r="G12" s="7"/>
      <c r="H12" s="7"/>
      <c r="I12" s="8"/>
    </row>
    <row r="13" spans="2:9" ht="12.75">
      <c r="B13" s="1" t="s">
        <v>14</v>
      </c>
      <c r="C13" s="21">
        <v>12</v>
      </c>
      <c r="E13" s="7"/>
      <c r="F13" s="8"/>
      <c r="G13" s="7"/>
      <c r="H13" s="7"/>
      <c r="I13" s="8"/>
    </row>
    <row r="14" spans="5:9" ht="12.75">
      <c r="E14" s="7"/>
      <c r="F14" s="8"/>
      <c r="G14" s="7"/>
      <c r="H14" s="7"/>
      <c r="I14" s="8"/>
    </row>
    <row r="15" spans="2:9" ht="12.75">
      <c r="B15" s="2" t="s">
        <v>15</v>
      </c>
      <c r="E15" s="7"/>
      <c r="F15" s="8"/>
      <c r="G15" s="7"/>
      <c r="H15" s="7"/>
      <c r="I15" s="8"/>
    </row>
    <row r="16" spans="2:9" ht="12.75">
      <c r="B16" s="1" t="s">
        <v>16</v>
      </c>
      <c r="C16" s="6">
        <f>C6*(C7-C5)</f>
        <v>1000</v>
      </c>
      <c r="E16" s="7"/>
      <c r="F16" s="8"/>
      <c r="G16" s="7"/>
      <c r="H16" s="7"/>
      <c r="I16" s="8"/>
    </row>
    <row r="17" spans="2:3" ht="12.75">
      <c r="B17" s="1" t="s">
        <v>17</v>
      </c>
      <c r="C17" s="6">
        <f>C6*C8</f>
        <v>0</v>
      </c>
    </row>
    <row r="18" spans="2:3" ht="12.75">
      <c r="B18" s="1" t="s">
        <v>18</v>
      </c>
      <c r="C18" s="6">
        <f>C4*(C13/12)*(C12)</f>
        <v>400</v>
      </c>
    </row>
    <row r="19" spans="2:3" ht="12.75">
      <c r="B19" s="1" t="s">
        <v>19</v>
      </c>
      <c r="C19" s="6">
        <f>C16+C17-C18</f>
        <v>600</v>
      </c>
    </row>
    <row r="20" spans="2:3" ht="12.75">
      <c r="B20" s="1" t="s">
        <v>20</v>
      </c>
      <c r="C20" s="6">
        <f>C3</f>
        <v>5000</v>
      </c>
    </row>
    <row r="21" spans="2:3" ht="12.75">
      <c r="B21" s="1" t="s">
        <v>15</v>
      </c>
      <c r="C21" s="5">
        <f>C19/C20</f>
        <v>0.12</v>
      </c>
    </row>
    <row r="22" spans="6:7" ht="12.75">
      <c r="F22" s="28" t="s">
        <v>42</v>
      </c>
      <c r="G22" s="28"/>
    </row>
    <row r="23" spans="2:7" ht="12.75">
      <c r="B23" s="2" t="s">
        <v>21</v>
      </c>
      <c r="F23" s="28"/>
      <c r="G23" s="28"/>
    </row>
    <row r="24" spans="2:3" ht="12.75">
      <c r="B24" s="1" t="s">
        <v>22</v>
      </c>
      <c r="C24" s="5">
        <f>((C6*C7)-C4)/(C6*C7)</f>
        <v>0.5454545454545454</v>
      </c>
    </row>
    <row r="25" spans="2:3" ht="12.75">
      <c r="B25" s="1" t="s">
        <v>23</v>
      </c>
      <c r="C25" s="9">
        <f>C4/(C6-(C10*C6))</f>
        <v>35.714285714285715</v>
      </c>
    </row>
    <row r="26" ht="12.75"/>
    <row r="27" spans="2:3" ht="12.75">
      <c r="B27" s="1" t="s">
        <v>24</v>
      </c>
      <c r="C27" s="5">
        <f>((C7-C5)+C8)/C5</f>
        <v>0.1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7.5" customHeight="1" hidden="1"/>
    <row r="35" ht="7.5" customHeight="1" hidden="1"/>
    <row r="36" ht="7.5" customHeight="1" hidden="1"/>
    <row r="37" ht="7.5" customHeight="1" hidden="1"/>
    <row r="38" ht="7.5" customHeight="1" hidden="1"/>
    <row r="39" ht="7.5" customHeight="1" hidden="1"/>
    <row r="40" ht="7.5" customHeight="1" hidden="1"/>
    <row r="41" ht="7.5" customHeight="1" hidden="1"/>
    <row r="42" ht="7.5" customHeight="1" hidden="1"/>
    <row r="43" ht="7.5" customHeight="1" hidden="1"/>
    <row r="44" ht="7.5" customHeight="1" hidden="1"/>
    <row r="45" ht="7.5" customHeight="1" hidden="1"/>
    <row r="46" ht="7.5" customHeight="1" hidden="1"/>
    <row r="47" ht="12.75" customHeight="1" hidden="1"/>
  </sheetData>
  <sheetProtection/>
  <mergeCells count="2">
    <mergeCell ref="F22:G23"/>
    <mergeCell ref="B1:C1"/>
  </mergeCells>
  <hyperlinks>
    <hyperlink ref="F22:G23" location="Menu!A1" tooltip="Menu" display="Return to Menu"/>
  </hyperlinks>
  <printOptions/>
  <pageMargins left="0.75" right="0.75" top="1" bottom="1" header="0.5" footer="0.5"/>
  <pageSetup fitToHeight="1" fitToWidth="1" horizontalDpi="300" verticalDpi="300" orientation="portrait" scale="85" r:id="rId4"/>
  <headerFooter alignWithMargins="0">
    <oddFooter>&amp;C&amp;8Copyright © 2009 McGraw-Hill/Irwin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4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7.421875" style="0" customWidth="1"/>
    <col min="2" max="2" width="28.421875" style="0" customWidth="1"/>
    <col min="3" max="3" width="14.28125" style="0" customWidth="1"/>
    <col min="4" max="4" width="7.7109375" style="0" customWidth="1"/>
    <col min="5" max="5" width="8.28125" style="0" customWidth="1"/>
    <col min="6" max="9" width="9.140625" style="0" customWidth="1"/>
    <col min="10" max="10" width="0" style="0" hidden="1" customWidth="1"/>
    <col min="11" max="16384" width="0" style="0" hidden="1" customWidth="1"/>
  </cols>
  <sheetData>
    <row r="1" ht="12.75" customHeight="1"/>
    <row r="2" spans="2:5" ht="12.75">
      <c r="B2" s="30" t="s">
        <v>43</v>
      </c>
      <c r="C2" s="30"/>
      <c r="D2" s="30"/>
      <c r="E2" s="30"/>
    </row>
    <row r="3" spans="2:5" ht="12.75">
      <c r="B3" s="1"/>
      <c r="C3" s="1"/>
      <c r="D3" s="1"/>
      <c r="E3" s="1"/>
    </row>
    <row r="4" spans="2:5" ht="12.75">
      <c r="B4" s="1" t="s">
        <v>26</v>
      </c>
      <c r="C4" s="10">
        <f>(C6*C5)*C9</f>
        <v>2500</v>
      </c>
      <c r="D4" s="1"/>
      <c r="E4" s="1"/>
    </row>
    <row r="5" spans="2:5" ht="12.75">
      <c r="B5" s="1" t="s">
        <v>28</v>
      </c>
      <c r="C5" s="17">
        <v>50</v>
      </c>
      <c r="D5" s="1"/>
      <c r="E5" s="1"/>
    </row>
    <row r="6" spans="2:5" ht="12.75">
      <c r="B6" s="1" t="s">
        <v>29</v>
      </c>
      <c r="C6" s="17">
        <v>100</v>
      </c>
      <c r="D6" s="1"/>
      <c r="E6" s="1"/>
    </row>
    <row r="7" spans="2:5" ht="12.75">
      <c r="B7" s="1" t="s">
        <v>30</v>
      </c>
      <c r="C7" s="17"/>
      <c r="D7" s="1"/>
      <c r="E7" s="1"/>
    </row>
    <row r="8" spans="2:5" ht="12.75">
      <c r="B8" s="1" t="s">
        <v>31</v>
      </c>
      <c r="C8" s="17">
        <v>0</v>
      </c>
      <c r="D8" s="1"/>
      <c r="E8" s="1"/>
    </row>
    <row r="9" spans="2:5" ht="12.75">
      <c r="B9" s="1" t="s">
        <v>11</v>
      </c>
      <c r="C9" s="18">
        <v>0.5</v>
      </c>
      <c r="D9" s="1"/>
      <c r="E9" s="1"/>
    </row>
    <row r="10" spans="2:5" ht="12.75">
      <c r="B10" s="1" t="s">
        <v>12</v>
      </c>
      <c r="C10" s="18">
        <v>0.3</v>
      </c>
      <c r="D10" s="1"/>
      <c r="E10" s="1"/>
    </row>
    <row r="11" spans="2:5" ht="12.75">
      <c r="B11" s="1"/>
      <c r="C11" s="1"/>
      <c r="D11" s="1"/>
      <c r="E11" s="1"/>
    </row>
    <row r="12" spans="2:5" ht="12.75">
      <c r="B12" s="2" t="s">
        <v>32</v>
      </c>
      <c r="C12" s="1"/>
      <c r="D12" s="1"/>
      <c r="E12" s="1"/>
    </row>
    <row r="13" spans="2:5" ht="12.75">
      <c r="B13" s="1" t="s">
        <v>33</v>
      </c>
      <c r="C13" s="6">
        <f>C6*(C5-C7)</f>
        <v>5000</v>
      </c>
      <c r="D13" s="1"/>
      <c r="E13" s="1"/>
    </row>
    <row r="14" spans="2:5" ht="12.75">
      <c r="B14" s="1" t="s">
        <v>34</v>
      </c>
      <c r="C14" s="6">
        <f>C8*C6</f>
        <v>0</v>
      </c>
      <c r="D14" s="1"/>
      <c r="E14" s="1"/>
    </row>
    <row r="15" spans="2:5" ht="12.75">
      <c r="B15" s="1" t="s">
        <v>35</v>
      </c>
      <c r="C15" s="6">
        <f>C13-C14</f>
        <v>5000</v>
      </c>
      <c r="D15" s="1"/>
      <c r="E15" s="1"/>
    </row>
    <row r="16" spans="2:5" ht="12.75">
      <c r="B16" s="1" t="s">
        <v>15</v>
      </c>
      <c r="C16" s="5">
        <f>C15/C4</f>
        <v>2</v>
      </c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2" t="s">
        <v>36</v>
      </c>
      <c r="C19" s="1"/>
      <c r="D19" s="1"/>
      <c r="E19" s="1"/>
    </row>
    <row r="20" spans="2:5" ht="12.75">
      <c r="B20" s="1" t="s">
        <v>22</v>
      </c>
      <c r="C20" s="5" t="e">
        <f>(C4+(C5*C6)-(C6*C7))/(C6*C7)</f>
        <v>#DIV/0!</v>
      </c>
      <c r="D20" s="1"/>
      <c r="E20" s="1"/>
    </row>
    <row r="21" spans="2:8" ht="12.75">
      <c r="B21" s="1"/>
      <c r="C21" s="6"/>
      <c r="D21" s="1"/>
      <c r="E21" s="1"/>
      <c r="G21" s="28" t="s">
        <v>42</v>
      </c>
      <c r="H21" s="28"/>
    </row>
    <row r="22" spans="2:8" s="1" customFormat="1" ht="12.75">
      <c r="B22" s="1" t="s">
        <v>37</v>
      </c>
      <c r="C22" s="6">
        <f>(C4+(C5*C6))/(C6*(1+C10))</f>
        <v>57.69230769230769</v>
      </c>
      <c r="G22" s="28"/>
      <c r="H22" s="28"/>
    </row>
    <row r="23" spans="1:255" s="11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="7" customFormat="1" ht="12.75">
      <c r="C24" s="12"/>
    </row>
    <row r="25" s="7" customFormat="1" ht="12.75"/>
    <row r="26" ht="12.75" customHeight="1"/>
    <row r="27" ht="12.75" customHeight="1"/>
    <row r="28" ht="12.75" customHeight="1"/>
  </sheetData>
  <sheetProtection/>
  <mergeCells count="2">
    <mergeCell ref="B2:E2"/>
    <mergeCell ref="G21:H22"/>
  </mergeCells>
  <hyperlinks>
    <hyperlink ref="G21:H22" location="Menu!A1" tooltip="Menu" display="Return to Menu"/>
  </hyperlinks>
  <printOptions/>
  <pageMargins left="0.75" right="0.75" top="1" bottom="1" header="0.5" footer="0.5"/>
  <pageSetup fitToHeight="1" fitToWidth="1" horizontalDpi="300" verticalDpi="300" orientation="landscape" r:id="rId4"/>
  <headerFooter alignWithMargins="0">
    <oddFooter>&amp;C&amp;8Copyright © 2009 McGraw-Hill/Irwin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.140625" style="1" customWidth="1"/>
    <col min="2" max="2" width="28.00390625" style="1" customWidth="1"/>
    <col min="3" max="3" width="11.57421875" style="1" customWidth="1"/>
    <col min="4" max="4" width="9.140625" style="1" customWidth="1"/>
    <col min="5" max="5" width="10.140625" style="1" customWidth="1"/>
    <col min="6" max="6" width="12.140625" style="1" customWidth="1"/>
    <col min="7" max="8" width="9.140625" style="1" customWidth="1"/>
    <col min="9" max="9" width="11.28125" style="1" customWidth="1"/>
    <col min="10" max="11" width="9.140625" style="1" customWidth="1"/>
    <col min="12" max="16384" width="9.140625" style="1" hidden="1" customWidth="1"/>
  </cols>
  <sheetData>
    <row r="1" ht="12.75" customHeight="1"/>
    <row r="2" spans="1:9" ht="12.75">
      <c r="A2" s="2"/>
      <c r="B2" s="2" t="s">
        <v>0</v>
      </c>
      <c r="E2" s="3" t="s">
        <v>1</v>
      </c>
      <c r="F2" s="3" t="s">
        <v>2</v>
      </c>
      <c r="H2" s="3"/>
      <c r="I2" s="3"/>
    </row>
    <row r="3" spans="5:9" ht="12.75">
      <c r="E3" s="3" t="s">
        <v>3</v>
      </c>
      <c r="F3" s="3" t="s">
        <v>4</v>
      </c>
      <c r="H3" s="3"/>
      <c r="I3" s="3"/>
    </row>
    <row r="4" spans="2:9" ht="12.75">
      <c r="B4" s="1" t="s">
        <v>5</v>
      </c>
      <c r="C4" s="20">
        <v>15000</v>
      </c>
      <c r="F4" s="5">
        <f>C22</f>
        <v>-0.13333333333333333</v>
      </c>
      <c r="I4" s="5"/>
    </row>
    <row r="5" spans="2:10" ht="12.75">
      <c r="B5" s="1" t="s">
        <v>6</v>
      </c>
      <c r="C5" s="20">
        <f>(C6*C7)-C4</f>
        <v>5000</v>
      </c>
      <c r="E5" s="1">
        <v>22</v>
      </c>
      <c r="F5" s="22">
        <v>0.1333</v>
      </c>
      <c r="I5" s="28" t="s">
        <v>42</v>
      </c>
      <c r="J5" s="28"/>
    </row>
    <row r="6" spans="2:10" ht="12.75">
      <c r="B6" s="1" t="s">
        <v>7</v>
      </c>
      <c r="C6" s="20">
        <v>20</v>
      </c>
      <c r="E6" s="1">
        <v>20</v>
      </c>
      <c r="F6" s="22">
        <v>0</v>
      </c>
      <c r="I6" s="28"/>
      <c r="J6" s="28"/>
    </row>
    <row r="7" spans="2:6" ht="12.75">
      <c r="B7" s="1" t="s">
        <v>8</v>
      </c>
      <c r="C7" s="21">
        <v>1000</v>
      </c>
      <c r="E7" s="1">
        <v>18</v>
      </c>
      <c r="F7" s="22">
        <v>-0.1333</v>
      </c>
    </row>
    <row r="8" spans="2:9" ht="12.75">
      <c r="B8" s="1" t="s">
        <v>9</v>
      </c>
      <c r="C8" s="20">
        <v>18</v>
      </c>
      <c r="F8" s="5"/>
      <c r="I8" s="5"/>
    </row>
    <row r="9" spans="2:9" ht="12.75">
      <c r="B9" s="1" t="s">
        <v>10</v>
      </c>
      <c r="C9" s="10"/>
      <c r="E9" s="7"/>
      <c r="F9" s="8"/>
      <c r="H9" s="7"/>
      <c r="I9" s="8"/>
    </row>
    <row r="10" spans="2:9" ht="12.75">
      <c r="B10" s="1" t="s">
        <v>11</v>
      </c>
      <c r="C10" s="8">
        <f>C4/(C6*C7)</f>
        <v>0.75</v>
      </c>
      <c r="F10" s="5"/>
      <c r="I10" s="5"/>
    </row>
    <row r="11" spans="2:9" ht="12.75">
      <c r="B11" s="1" t="s">
        <v>12</v>
      </c>
      <c r="C11" s="18">
        <v>0.25</v>
      </c>
      <c r="F11" s="5"/>
      <c r="I11" s="5"/>
    </row>
    <row r="12" spans="5:9" ht="12.75">
      <c r="E12" s="7"/>
      <c r="F12" s="8"/>
      <c r="H12" s="7"/>
      <c r="I12" s="8"/>
    </row>
    <row r="13" spans="2:9" ht="12.75">
      <c r="B13" s="1" t="s">
        <v>13</v>
      </c>
      <c r="C13" s="18"/>
      <c r="F13" s="5"/>
      <c r="I13" s="5"/>
    </row>
    <row r="14" spans="2:9" ht="12.75">
      <c r="B14" s="1" t="s">
        <v>14</v>
      </c>
      <c r="C14" s="21"/>
      <c r="F14" s="5"/>
      <c r="I14" s="5"/>
    </row>
    <row r="15" spans="5:9" ht="12.75">
      <c r="E15" s="7"/>
      <c r="F15" s="8"/>
      <c r="H15" s="7"/>
      <c r="I15" s="8"/>
    </row>
    <row r="16" spans="2:9" ht="12.75">
      <c r="B16" s="2" t="s">
        <v>15</v>
      </c>
      <c r="E16" s="7"/>
      <c r="F16" s="8"/>
      <c r="I16" s="5"/>
    </row>
    <row r="17" spans="2:9" ht="12.75">
      <c r="B17" s="1" t="s">
        <v>16</v>
      </c>
      <c r="C17" s="6">
        <f>C7*(C8-C6)</f>
        <v>-2000</v>
      </c>
      <c r="F17" s="5"/>
      <c r="I17" s="5"/>
    </row>
    <row r="18" spans="2:3" ht="12.75">
      <c r="B18" s="1" t="s">
        <v>17</v>
      </c>
      <c r="C18" s="6">
        <f>C7*C9</f>
        <v>0</v>
      </c>
    </row>
    <row r="19" spans="2:3" ht="12.75">
      <c r="B19" s="1" t="s">
        <v>18</v>
      </c>
      <c r="C19" s="6">
        <f>C5*(C14/12)*(C13)</f>
        <v>0</v>
      </c>
    </row>
    <row r="20" spans="2:3" ht="12.75">
      <c r="B20" s="1" t="s">
        <v>19</v>
      </c>
      <c r="C20" s="6">
        <f>C17+C18-C19</f>
        <v>-2000</v>
      </c>
    </row>
    <row r="21" spans="2:3" ht="12.75">
      <c r="B21" s="1" t="s">
        <v>20</v>
      </c>
      <c r="C21" s="6">
        <f>C4</f>
        <v>15000</v>
      </c>
    </row>
    <row r="22" spans="2:3" ht="12.75">
      <c r="B22" s="1" t="s">
        <v>15</v>
      </c>
      <c r="C22" s="5">
        <f>C20/C21</f>
        <v>-0.13333333333333333</v>
      </c>
    </row>
    <row r="23" ht="12.75"/>
    <row r="24" ht="12.75">
      <c r="B24" s="2" t="s">
        <v>21</v>
      </c>
    </row>
    <row r="25" spans="2:3" ht="12.75">
      <c r="B25" s="1" t="s">
        <v>22</v>
      </c>
      <c r="C25" s="5">
        <f>((C7*C8)-C5)/(C7*C8)</f>
        <v>0.7222222222222222</v>
      </c>
    </row>
    <row r="26" spans="2:3" ht="12.75">
      <c r="B26" s="1" t="s">
        <v>23</v>
      </c>
      <c r="C26" s="9">
        <f>(C5*(1+C13)/(C7-(C11*C7)))</f>
        <v>6.666666666666667</v>
      </c>
    </row>
    <row r="27" ht="12.75"/>
    <row r="28" ht="12.75"/>
    <row r="29" spans="2:3" ht="12.75">
      <c r="B29" s="1" t="s">
        <v>24</v>
      </c>
      <c r="C29" s="5">
        <f>((C8-C6)+C9)/C6</f>
        <v>-0.1</v>
      </c>
    </row>
    <row r="30" ht="12.75" customHeight="1"/>
    <row r="31" ht="12.75" customHeight="1"/>
    <row r="32" ht="12.75" customHeight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</sheetData>
  <sheetProtection/>
  <mergeCells count="1">
    <mergeCell ref="I5:J6"/>
  </mergeCells>
  <hyperlinks>
    <hyperlink ref="I5:J6" location="Menu!A1" tooltip="Menu" display="Return to Menu"/>
  </hyperlinks>
  <printOptions/>
  <pageMargins left="0.75" right="0.75" top="1" bottom="1" header="0.5" footer="0.5"/>
  <pageSetup fitToHeight="1" fitToWidth="1" horizontalDpi="300" verticalDpi="300" orientation="landscape" scale="96" r:id="rId4"/>
  <headerFooter alignWithMargins="0">
    <oddFooter>&amp;C&amp;8Copyright © 2009 McGraw-Hill/Irwin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4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.140625" style="0" customWidth="1"/>
    <col min="2" max="2" width="28.421875" style="0" customWidth="1"/>
    <col min="3" max="3" width="14.28125" style="0" customWidth="1"/>
    <col min="4" max="4" width="7.7109375" style="0" customWidth="1"/>
    <col min="5" max="5" width="8.57421875" style="0" customWidth="1"/>
    <col min="6" max="6" width="12.28125" style="0" customWidth="1"/>
    <col min="7" max="10" width="9.140625" style="0" customWidth="1"/>
    <col min="11" max="12" width="0" style="0" hidden="1" customWidth="1"/>
    <col min="13" max="16384" width="0" style="0" hidden="1" customWidth="1"/>
  </cols>
  <sheetData>
    <row r="1" ht="12.75" customHeight="1"/>
    <row r="2" spans="1:6" ht="12.75">
      <c r="A2" s="24"/>
      <c r="B2" s="30" t="s">
        <v>43</v>
      </c>
      <c r="C2" s="30"/>
      <c r="D2" s="30"/>
      <c r="E2" s="14"/>
      <c r="F2" s="14"/>
    </row>
    <row r="3" spans="2:6" ht="12.75">
      <c r="B3" s="1"/>
      <c r="C3" s="1"/>
      <c r="D3" s="1"/>
      <c r="E3" s="2" t="s">
        <v>25</v>
      </c>
      <c r="F3" s="2" t="s">
        <v>2</v>
      </c>
    </row>
    <row r="4" spans="2:6" ht="12.75">
      <c r="B4" s="1" t="s">
        <v>26</v>
      </c>
      <c r="C4" s="17">
        <v>15000</v>
      </c>
      <c r="D4" s="1"/>
      <c r="E4" s="2" t="s">
        <v>3</v>
      </c>
      <c r="F4" s="2" t="s">
        <v>27</v>
      </c>
    </row>
    <row r="5" spans="2:6" ht="12.75">
      <c r="B5" s="1" t="s">
        <v>28</v>
      </c>
      <c r="C5" s="17">
        <v>20</v>
      </c>
      <c r="D5" s="1"/>
      <c r="E5" s="1"/>
      <c r="F5" s="15">
        <f>C16</f>
        <v>-0.13333333333333333</v>
      </c>
    </row>
    <row r="6" spans="2:9" ht="12.75">
      <c r="B6" s="1" t="s">
        <v>29</v>
      </c>
      <c r="C6" s="17">
        <v>1000</v>
      </c>
      <c r="D6" s="1"/>
      <c r="E6" s="16">
        <v>22</v>
      </c>
      <c r="F6" s="19">
        <v>-0.1333</v>
      </c>
      <c r="H6" s="28" t="s">
        <v>42</v>
      </c>
      <c r="I6" s="28"/>
    </row>
    <row r="7" spans="2:9" ht="12.75">
      <c r="B7" s="1" t="s">
        <v>30</v>
      </c>
      <c r="C7" s="17">
        <v>22</v>
      </c>
      <c r="D7" s="1"/>
      <c r="E7" s="16">
        <v>20</v>
      </c>
      <c r="F7" s="19">
        <v>0</v>
      </c>
      <c r="H7" s="28"/>
      <c r="I7" s="28"/>
    </row>
    <row r="8" spans="2:6" ht="12.75">
      <c r="B8" s="1" t="s">
        <v>31</v>
      </c>
      <c r="C8" s="17">
        <v>0</v>
      </c>
      <c r="D8" s="1"/>
      <c r="E8" s="16">
        <v>18</v>
      </c>
      <c r="F8" s="19">
        <v>0.1333</v>
      </c>
    </row>
    <row r="9" spans="2:6" ht="12.75">
      <c r="B9" s="1" t="s">
        <v>11</v>
      </c>
      <c r="C9" s="8">
        <f>C4/(C6*C5)</f>
        <v>0.75</v>
      </c>
      <c r="D9" s="1"/>
      <c r="E9" s="16"/>
      <c r="F9" s="16"/>
    </row>
    <row r="10" spans="2:6" ht="12.75">
      <c r="B10" s="1" t="s">
        <v>12</v>
      </c>
      <c r="C10" s="18">
        <v>0.25</v>
      </c>
      <c r="D10" s="1"/>
      <c r="E10" s="16"/>
      <c r="F10" s="15"/>
    </row>
    <row r="11" spans="2:6" ht="12.75">
      <c r="B11" s="1"/>
      <c r="C11" s="1"/>
      <c r="D11" s="1"/>
      <c r="E11" s="16"/>
      <c r="F11" s="15"/>
    </row>
    <row r="12" spans="2:6" ht="12.75">
      <c r="B12" s="2" t="s">
        <v>32</v>
      </c>
      <c r="C12" s="1"/>
      <c r="D12" s="1"/>
      <c r="E12" s="16"/>
      <c r="F12" s="15"/>
    </row>
    <row r="13" spans="2:6" ht="12.75">
      <c r="B13" s="1" t="s">
        <v>33</v>
      </c>
      <c r="C13" s="6">
        <f>C6*(C5-C7)</f>
        <v>-2000</v>
      </c>
      <c r="D13" s="1"/>
      <c r="E13" s="16"/>
      <c r="F13" s="15"/>
    </row>
    <row r="14" spans="2:6" ht="12.75">
      <c r="B14" s="1" t="s">
        <v>34</v>
      </c>
      <c r="C14" s="6">
        <f>C8*C6</f>
        <v>0</v>
      </c>
      <c r="D14" s="1"/>
      <c r="E14" s="16"/>
      <c r="F14" s="15"/>
    </row>
    <row r="15" spans="2:6" ht="12.75">
      <c r="B15" s="1" t="s">
        <v>35</v>
      </c>
      <c r="C15" s="6">
        <f>C13-C14</f>
        <v>-2000</v>
      </c>
      <c r="D15" s="1"/>
      <c r="E15" s="16"/>
      <c r="F15" s="15"/>
    </row>
    <row r="16" spans="2:6" ht="12.75">
      <c r="B16" s="1" t="s">
        <v>15</v>
      </c>
      <c r="C16" s="5">
        <f>C15/C4</f>
        <v>-0.13333333333333333</v>
      </c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2" t="s">
        <v>36</v>
      </c>
      <c r="C19" s="1"/>
      <c r="D19" s="1"/>
      <c r="E19" s="1"/>
      <c r="F19" s="1"/>
    </row>
    <row r="20" spans="2:4" ht="12.75">
      <c r="B20" s="1" t="s">
        <v>22</v>
      </c>
      <c r="C20" s="5">
        <f>(C4+(C5*C6)-(C6*C7))/(C6*C7)</f>
        <v>0.5909090909090909</v>
      </c>
      <c r="D20" s="1"/>
    </row>
    <row r="21" spans="2:4" ht="12.75">
      <c r="B21" s="1"/>
      <c r="C21" s="6"/>
      <c r="D21" s="1"/>
    </row>
    <row r="22" spans="2:3" s="1" customFormat="1" ht="12.75">
      <c r="B22" s="1" t="s">
        <v>37</v>
      </c>
      <c r="C22" s="6">
        <f>(C14+C4+(C5*C6))/(C6*(1+C10))</f>
        <v>28</v>
      </c>
    </row>
    <row r="23" spans="1:255" s="11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="7" customFormat="1" ht="12.75">
      <c r="C24" s="12"/>
    </row>
    <row r="25" s="7" customFormat="1" ht="12.75"/>
    <row r="26" s="7" customFormat="1" ht="12.75"/>
    <row r="27" ht="12.75" customHeight="1"/>
    <row r="28" ht="12.75" customHeight="1"/>
  </sheetData>
  <sheetProtection/>
  <mergeCells count="2">
    <mergeCell ref="H6:I7"/>
    <mergeCell ref="B2:D2"/>
  </mergeCells>
  <hyperlinks>
    <hyperlink ref="H6:I7" location="Menu!A1" tooltip="Menu" display="Return to Menu"/>
  </hyperlinks>
  <printOptions/>
  <pageMargins left="0.75" right="0.75" top="1" bottom="1" header="0.5" footer="0.5"/>
  <pageSetup fitToHeight="1" fitToWidth="1" horizontalDpi="300" verticalDpi="300" orientation="landscape" r:id="rId4"/>
  <headerFooter alignWithMargins="0">
    <oddFooter>&amp;C&amp;8Copyright © 2009 McGraw-Hill/Irwin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Amudha Pandian</cp:lastModifiedBy>
  <cp:lastPrinted>2008-03-17T16:26:39Z</cp:lastPrinted>
  <dcterms:created xsi:type="dcterms:W3CDTF">2001-01-16T18:32:07Z</dcterms:created>
  <dcterms:modified xsi:type="dcterms:W3CDTF">2013-09-10T05:27:04Z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