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Book Model" sheetId="1" r:id="rId1"/>
    <sheet name="OLC Model " sheetId="2" r:id="rId2"/>
  </sheets>
  <definedNames>
    <definedName name="_xlnm.Print_Area" localSheetId="0">'Book Model'!$A$1:$F$50</definedName>
    <definedName name="_xlnm.Print_Area" localSheetId="1">'OLC Model '!$A$1:$F$50</definedName>
  </definedNames>
  <calcPr fullCalcOnLoad="1"/>
</workbook>
</file>

<file path=xl/comments2.xml><?xml version="1.0" encoding="utf-8"?>
<comments xmlns="http://schemas.openxmlformats.org/spreadsheetml/2006/main">
  <authors>
    <author>Adelphi User</author>
  </authors>
  <commentList>
    <comment ref="B4" authorId="0">
      <text>
        <r>
          <rPr>
            <b/>
            <sz val="8"/>
            <rFont val="Tahoma"/>
            <family val="2"/>
          </rPr>
          <t>Enter expected return
for Security 1
(as a decimal)</t>
        </r>
      </text>
    </comment>
    <comment ref="B5" authorId="0">
      <text>
        <r>
          <rPr>
            <b/>
            <sz val="8"/>
            <rFont val="Tahoma"/>
            <family val="2"/>
          </rPr>
          <t>Enter expected return
for Security 2
(as a decimal)</t>
        </r>
      </text>
    </comment>
    <comment ref="B6" authorId="0">
      <text>
        <r>
          <rPr>
            <b/>
            <sz val="8"/>
            <rFont val="Tahoma"/>
            <family val="2"/>
          </rPr>
          <t>Enter return
for T-bill
(as a decimal)</t>
        </r>
      </text>
    </comment>
    <comment ref="C4" authorId="0">
      <text>
        <r>
          <rPr>
            <b/>
            <sz val="8"/>
            <rFont val="Tahoma"/>
            <family val="2"/>
          </rPr>
          <t>Enter standard deviation
for Security 1
(as a decimal)</t>
        </r>
      </text>
    </comment>
    <comment ref="C5" authorId="0">
      <text>
        <r>
          <rPr>
            <b/>
            <sz val="8"/>
            <rFont val="Tahoma"/>
            <family val="2"/>
          </rPr>
          <t>Enter standard deviation
for Security 2
(as a decimal)</t>
        </r>
      </text>
    </comment>
    <comment ref="C6" authorId="0">
      <text>
        <r>
          <rPr>
            <b/>
            <sz val="8"/>
            <rFont val="Tahoma"/>
            <family val="2"/>
          </rPr>
          <t>Standard deviation
for T-bills is zero</t>
        </r>
      </text>
    </comment>
    <comment ref="D4" authorId="0">
      <text>
        <r>
          <rPr>
            <b/>
            <sz val="8"/>
            <rFont val="Tahoma"/>
            <family val="2"/>
          </rPr>
          <t>Enter correlation coefficient
between Security 1 and Security 2
(as a decimal)</t>
        </r>
      </text>
    </comment>
    <comment ref="E4" authorId="0">
      <text>
        <r>
          <rPr>
            <b/>
            <sz val="8"/>
            <rFont val="Tahoma"/>
            <family val="2"/>
          </rPr>
          <t>Calculates covariance between
Security 1 and Security 2:
(standard deviation of Security 1)
times
(standard deviation of Security 2)
times
(covariance between Security 1 and Security 2)</t>
        </r>
      </text>
    </comment>
    <comment ref="C25" authorId="0">
      <text>
        <r>
          <rPr>
            <b/>
            <sz val="8"/>
            <rFont val="Tahoma"/>
            <family val="2"/>
          </rPr>
          <t>Calculates the weight for Security 1
in the minimum variance portfolio
using the minimum variance formula
from Section 8.2 of the text</t>
        </r>
      </text>
    </comment>
    <comment ref="C26" authorId="0">
      <text>
        <r>
          <rPr>
            <b/>
            <sz val="8"/>
            <rFont val="Tahoma"/>
            <family val="2"/>
          </rPr>
          <t>Calculates the weight for Security 2
in the minimum variance portfolio:
1.0 - (Weight for Security 1)</t>
        </r>
      </text>
    </comment>
    <comment ref="C27" authorId="0">
      <text>
        <r>
          <rPr>
            <b/>
            <sz val="8"/>
            <rFont val="Tahoma"/>
            <family val="2"/>
          </rPr>
          <t>Calculates expected return for
the minimum variance portfolio</t>
        </r>
      </text>
    </comment>
    <comment ref="C28" authorId="0">
      <text>
        <r>
          <rPr>
            <b/>
            <sz val="8"/>
            <rFont val="Tahoma"/>
            <family val="2"/>
          </rPr>
          <t>Calculates standard deviation for
the minimum variance portfolio</t>
        </r>
      </text>
    </comment>
    <comment ref="D10" authorId="0">
      <text>
        <r>
          <rPr>
            <b/>
            <sz val="8"/>
            <rFont val="Tahoma"/>
            <family val="2"/>
          </rPr>
          <t>Calculates expected return for portfolio
using weights in Cell A10 and Cell B10</t>
        </r>
      </text>
    </comment>
    <comment ref="E10" authorId="0">
      <text>
        <r>
          <rPr>
            <b/>
            <sz val="8"/>
            <rFont val="Tahoma"/>
            <family val="2"/>
          </rPr>
          <t>Calculates standard deviation for portfolio
using weights in Cell A10 and Cell B10</t>
        </r>
      </text>
    </comment>
    <comment ref="F10" authorId="0">
      <text>
        <r>
          <rPr>
            <b/>
            <sz val="8"/>
            <rFont val="Tahoma"/>
            <family val="2"/>
          </rPr>
          <t>Calculates reward-to-variability ratio for portfolio
using weights in Cell A10 and Cell B10</t>
        </r>
      </text>
    </comment>
    <comment ref="D11" authorId="0">
      <text>
        <r>
          <rPr>
            <b/>
            <sz val="8"/>
            <rFont val="Tahoma"/>
            <family val="2"/>
          </rPr>
          <t>Calculates expected return for portfolio
using weights in Cell A11 and Cell B11</t>
        </r>
      </text>
    </comment>
    <comment ref="E11" authorId="0">
      <text>
        <r>
          <rPr>
            <b/>
            <sz val="8"/>
            <rFont val="Tahoma"/>
            <family val="2"/>
          </rPr>
          <t>Calculates standard deviation for portfolio
using weights in Cell A11 and Cell B11</t>
        </r>
      </text>
    </comment>
    <comment ref="F11" authorId="0">
      <text>
        <r>
          <rPr>
            <b/>
            <sz val="8"/>
            <rFont val="Tahoma"/>
            <family val="2"/>
          </rPr>
          <t>Calculates reward-to-variability ratio for portfolio
using weights in Cell A11 and Cell B11</t>
        </r>
      </text>
    </comment>
    <comment ref="D25" authorId="0">
      <text>
        <r>
          <rPr>
            <b/>
            <sz val="8"/>
            <rFont val="Tahoma"/>
            <family val="2"/>
          </rPr>
          <t>Calculates the weight for Security 1
in the minimum variance portfolio
using the minimum variance formula
from Section 8.2 of the text
(Solution constrained to positive weights)</t>
        </r>
      </text>
    </comment>
    <comment ref="D26" authorId="0">
      <text>
        <r>
          <rPr>
            <b/>
            <sz val="8"/>
            <rFont val="Tahoma"/>
            <family val="2"/>
          </rPr>
          <t>Calculates the weight for Security 2
in the minimum variance portfolio:
1.0 - (Weight for Security 1)</t>
        </r>
      </text>
    </comment>
    <comment ref="D27" authorId="0">
      <text>
        <r>
          <rPr>
            <b/>
            <sz val="8"/>
            <rFont val="Tahoma"/>
            <family val="2"/>
          </rPr>
          <t>Calculates expected return for
the minimum variance portfolio</t>
        </r>
      </text>
    </comment>
    <comment ref="D28" authorId="0">
      <text>
        <r>
          <rPr>
            <b/>
            <sz val="8"/>
            <rFont val="Tahoma"/>
            <family val="2"/>
          </rPr>
          <t>Calculates standard deviation for
the minimum variance portfolio</t>
        </r>
      </text>
    </comment>
    <comment ref="C34" authorId="0">
      <text>
        <r>
          <rPr>
            <b/>
            <sz val="8"/>
            <rFont val="Tahoma"/>
            <family val="2"/>
          </rPr>
          <t>Calculates the weight for Security 2
in the optimal risky portfolio:
1.0 - (Weight for Security 1)</t>
        </r>
      </text>
    </comment>
    <comment ref="C35" authorId="0">
      <text>
        <r>
          <rPr>
            <b/>
            <sz val="8"/>
            <rFont val="Tahoma"/>
            <family val="2"/>
          </rPr>
          <t>Calculates expected return for
the optimal risky portfolio</t>
        </r>
      </text>
    </comment>
    <comment ref="C36" authorId="0">
      <text>
        <r>
          <rPr>
            <b/>
            <sz val="8"/>
            <rFont val="Tahoma"/>
            <family val="2"/>
          </rPr>
          <t>Calculates standard deviation for
the optimal risky portfolio</t>
        </r>
      </text>
    </comment>
    <comment ref="D34" authorId="0">
      <text>
        <r>
          <rPr>
            <b/>
            <sz val="8"/>
            <rFont val="Tahoma"/>
            <family val="2"/>
          </rPr>
          <t>Calculates the weight for Security 2
in the optimal risky portfolio:
1.0 - (Weight for Security 1)</t>
        </r>
      </text>
    </comment>
    <comment ref="D35" authorId="0">
      <text>
        <r>
          <rPr>
            <b/>
            <sz val="8"/>
            <rFont val="Tahoma"/>
            <family val="2"/>
          </rPr>
          <t>Calculates expected return for
the optimal risky portfolio</t>
        </r>
      </text>
    </comment>
    <comment ref="D36" authorId="0">
      <text>
        <r>
          <rPr>
            <b/>
            <sz val="8"/>
            <rFont val="Tahoma"/>
            <family val="2"/>
          </rPr>
          <t>Calculates standard deviation for
the optimal risky portfolio</t>
        </r>
      </text>
    </comment>
    <comment ref="C33" authorId="0">
      <text>
        <r>
          <rPr>
            <b/>
            <sz val="8"/>
            <rFont val="Tahoma"/>
            <family val="2"/>
          </rPr>
          <t>Calculates the weight for Security 1
in the optimal risky portfolio
using the Equation 8.7
from Section 8.3 of the text</t>
        </r>
      </text>
    </comment>
    <comment ref="D33" authorId="0">
      <text>
        <r>
          <rPr>
            <b/>
            <sz val="8"/>
            <rFont val="Tahoma"/>
            <family val="2"/>
          </rPr>
          <t>Calculates the weight for Security 1
in the optimal risky portfolio
using Equation 8.7
from Section 8.2 of the text
(Solution constrained to positive weights)</t>
        </r>
      </text>
    </comment>
    <comment ref="C40" authorId="0">
      <text>
        <r>
          <rPr>
            <b/>
            <sz val="8"/>
            <rFont val="Tahoma"/>
            <family val="2"/>
          </rPr>
          <t>Enter target rate of return
(in decimal form)</t>
        </r>
      </text>
    </comment>
    <comment ref="C47" authorId="0">
      <text>
        <r>
          <rPr>
            <b/>
            <sz val="8"/>
            <rFont val="Tahoma"/>
            <family val="2"/>
          </rPr>
          <t>Enter target rate of return
(in decimal form)
[The risk for this combination
will exceed the risk for the
optimal portfolio with a risk-free asset.]</t>
        </r>
      </text>
    </comment>
    <comment ref="F40" authorId="0">
      <text>
        <r>
          <rPr>
            <b/>
            <sz val="8"/>
            <rFont val="Tahoma"/>
            <family val="2"/>
          </rPr>
          <t>Comments appear
in these cells</t>
        </r>
      </text>
    </comment>
  </commentList>
</comments>
</file>

<file path=xl/sharedStrings.xml><?xml version="1.0" encoding="utf-8"?>
<sst xmlns="http://schemas.openxmlformats.org/spreadsheetml/2006/main" count="112" uniqueCount="36">
  <si>
    <t xml:space="preserve">Expected </t>
  </si>
  <si>
    <t>Standard</t>
  </si>
  <si>
    <t>Return</t>
  </si>
  <si>
    <t>Deviation</t>
  </si>
  <si>
    <t>T-Bill</t>
  </si>
  <si>
    <t>Risk</t>
  </si>
  <si>
    <t>Variability</t>
  </si>
  <si>
    <t>Covariance</t>
  </si>
  <si>
    <t>Optimal Risky Portfolio</t>
  </si>
  <si>
    <t>Security 1</t>
  </si>
  <si>
    <t>Security 2</t>
  </si>
  <si>
    <t>Weight</t>
  </si>
  <si>
    <t>Asset Allocation Analysis: Risk and Return</t>
  </si>
  <si>
    <t>Allowed</t>
  </si>
  <si>
    <t>Sales</t>
  </si>
  <si>
    <t>Short Sales</t>
  </si>
  <si>
    <t>Reward to</t>
  </si>
  <si>
    <t>Weight 1</t>
  </si>
  <si>
    <t>Weight 2</t>
  </si>
  <si>
    <t>Correlation</t>
  </si>
  <si>
    <t>Coefficient</t>
  </si>
  <si>
    <t>No Short</t>
  </si>
  <si>
    <t>Expected</t>
  </si>
  <si>
    <t>Reward-to-Variability</t>
  </si>
  <si>
    <t>Desired rate of return</t>
  </si>
  <si>
    <t>Expected Return</t>
  </si>
  <si>
    <t>Standard Deviation</t>
  </si>
  <si>
    <t>Weight: Optimal Portfolio</t>
  </si>
  <si>
    <t>Weight: Risk-Free Asset</t>
  </si>
  <si>
    <t>Optimal Portfolio w/ Risk-Free Asset</t>
  </si>
  <si>
    <t>Optimal Portfolio w/o Risk-Free Asset</t>
  </si>
  <si>
    <t>LEGEND:</t>
  </si>
  <si>
    <t>Enter data</t>
  </si>
  <si>
    <t>Value calculated</t>
  </si>
  <si>
    <t>See comment</t>
  </si>
  <si>
    <t>Minimum Variance Portfolio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</si>
</sst>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0.000000"/>
    <numFmt numFmtId="181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 quotePrefix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0" fontId="0" fillId="0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173" fontId="0" fillId="33" borderId="0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178" fontId="0" fillId="34" borderId="12" xfId="0" applyNumberFormat="1" applyFill="1" applyBorder="1" applyAlignment="1">
      <alignment horizontal="center"/>
    </xf>
    <xf numFmtId="178" fontId="0" fillId="34" borderId="0" xfId="0" applyNumberFormat="1" applyFill="1" applyAlignment="1">
      <alignment horizontal="center"/>
    </xf>
    <xf numFmtId="178" fontId="0" fillId="34" borderId="13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Portfolio Risk and Return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0625"/>
          <c:w val="0.68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v>Portfolio Opportunity Set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'Book Model'!$E$10:$E$20</c:f>
              <c:numCache/>
            </c:numRef>
          </c:xVal>
          <c:yVal>
            <c:numRef>
              <c:f>'Book Model'!$D$10:$D$20</c:f>
              <c:numCache/>
            </c:numRef>
          </c:yVal>
          <c:smooth val="0"/>
        </c:ser>
        <c:ser>
          <c:idx val="1"/>
          <c:order val="1"/>
          <c:tx>
            <c:v>Capital Allocation Line (MV)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0.15"/>
            <c:dispEq val="0"/>
            <c:dispRSqr val="0"/>
          </c:trendline>
          <c:xVal>
            <c:numRef>
              <c:f>('Book Model'!$C$6,'Book Model'!$D$28)</c:f>
              <c:numCache/>
            </c:numRef>
          </c:xVal>
          <c:yVal>
            <c:numRef>
              <c:f>('Book Model'!$B$6,'Book Model'!$D$27)</c:f>
              <c:numCache/>
            </c:numRef>
          </c:yVal>
          <c:smooth val="0"/>
        </c:ser>
        <c:ser>
          <c:idx val="2"/>
          <c:order val="2"/>
          <c:tx>
            <c:v>Capital Allocation Line (OR)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('Book Model'!$C$6,'Book Model'!$D$36)</c:f>
              <c:numCache/>
            </c:numRef>
          </c:xVal>
          <c:yVal>
            <c:numRef>
              <c:f>('Book Model'!$B$6,'Book Model'!$D$35)</c:f>
              <c:numCache/>
            </c:numRef>
          </c:yVal>
          <c:smooth val="0"/>
        </c:ser>
        <c:axId val="54776776"/>
        <c:axId val="23228937"/>
      </c:scatterChart>
      <c:valAx>
        <c:axId val="54776776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 val="autoZero"/>
        <c:crossBetween val="midCat"/>
        <c:dispUnits/>
      </c:valAx>
      <c:valAx>
        <c:axId val="23228937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 val="autoZero"/>
        <c:crossBetween val="midCat"/>
        <c:dispUnits/>
        <c:majorUnit val="4618.12271695385"/>
        <c:minorUnit val="4618.1227169538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6"/>
          <c:y val="0.3245"/>
          <c:w val="0.24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Portfolio Risk and Return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0625"/>
          <c:w val="0.68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v>Portfolio Opportunity Set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'OLC Model '!$E$10:$E$20</c:f>
              <c:numCache/>
            </c:numRef>
          </c:xVal>
          <c:yVal>
            <c:numRef>
              <c:f>'OLC Model '!$D$10:$D$20</c:f>
              <c:numCache/>
            </c:numRef>
          </c:yVal>
          <c:smooth val="0"/>
        </c:ser>
        <c:ser>
          <c:idx val="1"/>
          <c:order val="1"/>
          <c:tx>
            <c:v>Capital Allocation Line (MV)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0.15"/>
            <c:dispEq val="0"/>
            <c:dispRSqr val="0"/>
          </c:trendline>
          <c:xVal>
            <c:numRef>
              <c:f>('OLC Model '!$C$6,'OLC Model '!$D$28)</c:f>
              <c:numCache/>
            </c:numRef>
          </c:xVal>
          <c:yVal>
            <c:numRef>
              <c:f>('OLC Model '!$B$6,'OLC Model '!$D$27)</c:f>
              <c:numCache/>
            </c:numRef>
          </c:yVal>
          <c:smooth val="0"/>
        </c:ser>
        <c:ser>
          <c:idx val="2"/>
          <c:order val="2"/>
          <c:tx>
            <c:v>Capital Allocation Line (OR)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('OLC Model '!$C$6,'OLC Model '!$D$36)</c:f>
              <c:numCache/>
            </c:numRef>
          </c:xVal>
          <c:yVal>
            <c:numRef>
              <c:f>('OLC Model '!$B$6,'OLC Model '!$D$35)</c:f>
              <c:numCache/>
            </c:numRef>
          </c:yVal>
          <c:smooth val="0"/>
        </c:ser>
        <c:axId val="7733842"/>
        <c:axId val="2495715"/>
      </c:scatterChart>
      <c:valAx>
        <c:axId val="7733842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crossBetween val="midCat"/>
        <c:dispUnits/>
      </c:valAx>
      <c:valAx>
        <c:axId val="2495715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crossBetween val="midCat"/>
        <c:dispUnits/>
        <c:majorUnit val="4618.12271695385"/>
        <c:minorUnit val="4618.1227169538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6"/>
          <c:y val="0.3245"/>
          <c:w val="0.24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152400</xdr:rowOff>
    </xdr:from>
    <xdr:to>
      <xdr:col>18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372100" y="638175"/>
        <a:ext cx="66484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152400</xdr:rowOff>
    </xdr:from>
    <xdr:to>
      <xdr:col>18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372100" y="638175"/>
        <a:ext cx="66484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1.7109375" style="0" customWidth="1"/>
  </cols>
  <sheetData>
    <row r="1" spans="1:6" ht="12.75">
      <c r="A1" s="9" t="s">
        <v>12</v>
      </c>
      <c r="B1" s="4"/>
      <c r="C1" s="4"/>
      <c r="D1" s="4"/>
      <c r="E1" s="4"/>
      <c r="F1" s="4"/>
    </row>
    <row r="2" spans="2:5" ht="12.75">
      <c r="B2" s="8" t="s">
        <v>0</v>
      </c>
      <c r="C2" s="8" t="s">
        <v>1</v>
      </c>
      <c r="D2" s="8" t="s">
        <v>19</v>
      </c>
      <c r="E2" s="1"/>
    </row>
    <row r="3" spans="2:5" ht="12.75">
      <c r="B3" s="8" t="s">
        <v>2</v>
      </c>
      <c r="C3" s="8" t="s">
        <v>3</v>
      </c>
      <c r="D3" s="8" t="s">
        <v>20</v>
      </c>
      <c r="E3" s="8" t="s">
        <v>7</v>
      </c>
    </row>
    <row r="4" spans="1:5" ht="12.75">
      <c r="A4" s="2" t="s">
        <v>9</v>
      </c>
      <c r="B4" s="28">
        <v>0.08</v>
      </c>
      <c r="C4" s="28">
        <v>0.12</v>
      </c>
      <c r="D4" s="32">
        <v>0.3</v>
      </c>
      <c r="E4" s="26">
        <f>$C$4*$C$5*$D$4</f>
        <v>0.0072</v>
      </c>
    </row>
    <row r="5" spans="1:4" ht="12.75">
      <c r="A5" s="2" t="s">
        <v>10</v>
      </c>
      <c r="B5" s="28">
        <v>0.13</v>
      </c>
      <c r="C5" s="28">
        <v>0.2</v>
      </c>
      <c r="D5" s="16"/>
    </row>
    <row r="6" spans="1:4" ht="12.75">
      <c r="A6" s="2" t="s">
        <v>4</v>
      </c>
      <c r="B6" s="28">
        <v>0.05</v>
      </c>
      <c r="C6" s="21">
        <v>0</v>
      </c>
      <c r="D6" s="16"/>
    </row>
    <row r="7" spans="1:6" ht="12.75">
      <c r="A7" s="4"/>
      <c r="B7" s="4"/>
      <c r="C7" s="4"/>
      <c r="D7" s="4"/>
      <c r="E7" s="4"/>
      <c r="F7" s="4"/>
    </row>
    <row r="8" spans="1:6" ht="12.75">
      <c r="A8" s="7" t="s">
        <v>11</v>
      </c>
      <c r="B8" s="7" t="s">
        <v>11</v>
      </c>
      <c r="C8" s="9"/>
      <c r="D8" s="10" t="s">
        <v>22</v>
      </c>
      <c r="E8" s="10" t="s">
        <v>1</v>
      </c>
      <c r="F8" s="11" t="s">
        <v>16</v>
      </c>
    </row>
    <row r="9" spans="1:6" ht="12.75">
      <c r="A9" s="17" t="s">
        <v>9</v>
      </c>
      <c r="B9" s="17" t="s">
        <v>10</v>
      </c>
      <c r="C9" s="18"/>
      <c r="D9" s="19" t="s">
        <v>2</v>
      </c>
      <c r="E9" s="19" t="s">
        <v>3</v>
      </c>
      <c r="F9" s="20" t="s">
        <v>6</v>
      </c>
    </row>
    <row r="10" spans="1:6" ht="12.75">
      <c r="A10" s="29">
        <v>1</v>
      </c>
      <c r="B10" s="30">
        <v>0</v>
      </c>
      <c r="D10" s="25">
        <f aca="true" t="shared" si="0" ref="D10:D20">(($B$4*$A10)+($B$5*$B10))</f>
        <v>0.08</v>
      </c>
      <c r="E10" s="25">
        <f aca="true" t="shared" si="1" ref="E10:E20">((($A10^2)*($C$4^2))+(($B10^2)*($C$5^2))+(2*$A10*$B10*$E$4))^0.5</f>
        <v>0.12</v>
      </c>
      <c r="F10" s="25">
        <f>(D10-$B$6)/E10</f>
        <v>0.25</v>
      </c>
    </row>
    <row r="11" spans="1:6" ht="12.75">
      <c r="A11" s="31">
        <v>0.9</v>
      </c>
      <c r="B11" s="30">
        <v>0.1</v>
      </c>
      <c r="D11" s="25">
        <f t="shared" si="0"/>
        <v>0.085</v>
      </c>
      <c r="E11" s="25">
        <f t="shared" si="1"/>
        <v>0.11558546621439912</v>
      </c>
      <c r="F11" s="25">
        <f aca="true" t="shared" si="2" ref="F11:F20">(D11-$B$6)/E11</f>
        <v>0.3028062363401175</v>
      </c>
    </row>
    <row r="12" spans="1:6" ht="12.75">
      <c r="A12" s="31">
        <v>0.8</v>
      </c>
      <c r="B12" s="30">
        <v>0.2</v>
      </c>
      <c r="D12" s="25">
        <f t="shared" si="0"/>
        <v>0.09</v>
      </c>
      <c r="E12" s="25">
        <f t="shared" si="1"/>
        <v>0.11454256850621083</v>
      </c>
      <c r="F12" s="25">
        <f t="shared" si="2"/>
        <v>0.349215147884789</v>
      </c>
    </row>
    <row r="13" spans="1:6" ht="12.75">
      <c r="A13" s="31">
        <v>0.7</v>
      </c>
      <c r="B13" s="30">
        <v>0.3</v>
      </c>
      <c r="D13" s="25">
        <f t="shared" si="0"/>
        <v>0.095</v>
      </c>
      <c r="E13" s="25">
        <f t="shared" si="1"/>
        <v>0.11696153213770756</v>
      </c>
      <c r="F13" s="25">
        <f t="shared" si="2"/>
        <v>0.38474188203193277</v>
      </c>
    </row>
    <row r="14" spans="1:6" ht="12.75">
      <c r="A14" s="31">
        <v>0.6</v>
      </c>
      <c r="B14" s="30">
        <v>0.4</v>
      </c>
      <c r="D14" s="25">
        <f t="shared" si="0"/>
        <v>0.1</v>
      </c>
      <c r="E14" s="25">
        <f t="shared" si="1"/>
        <v>0.12263767773404714</v>
      </c>
      <c r="F14" s="25">
        <f t="shared" si="2"/>
        <v>0.4077050456584014</v>
      </c>
    </row>
    <row r="15" spans="1:6" ht="12.75">
      <c r="A15" s="31">
        <v>0.5</v>
      </c>
      <c r="B15" s="30">
        <v>0.5</v>
      </c>
      <c r="D15" s="25">
        <f t="shared" si="0"/>
        <v>0.10500000000000001</v>
      </c>
      <c r="E15" s="25">
        <f t="shared" si="1"/>
        <v>0.13114877048604</v>
      </c>
      <c r="F15" s="25">
        <f t="shared" si="2"/>
        <v>0.4193710684146629</v>
      </c>
    </row>
    <row r="16" spans="1:6" ht="12.75">
      <c r="A16" s="31">
        <v>0.4</v>
      </c>
      <c r="B16" s="30">
        <v>0.6</v>
      </c>
      <c r="D16" s="25">
        <f t="shared" si="0"/>
        <v>0.11</v>
      </c>
      <c r="E16" s="25">
        <f t="shared" si="1"/>
        <v>0.1419859147943908</v>
      </c>
      <c r="F16" s="25">
        <f t="shared" si="2"/>
        <v>0.42257712736425823</v>
      </c>
    </row>
    <row r="17" spans="1:6" ht="12.75">
      <c r="A17" s="31">
        <v>0.3</v>
      </c>
      <c r="B17" s="30">
        <v>0.7</v>
      </c>
      <c r="D17" s="25">
        <f t="shared" si="0"/>
        <v>0.11499999999999999</v>
      </c>
      <c r="E17" s="25">
        <f t="shared" si="1"/>
        <v>0.15466091943344965</v>
      </c>
      <c r="F17" s="25">
        <f t="shared" si="2"/>
        <v>0.42027423759089566</v>
      </c>
    </row>
    <row r="18" spans="1:6" ht="12.75">
      <c r="A18" s="31">
        <v>0.2</v>
      </c>
      <c r="B18" s="30">
        <v>0.8</v>
      </c>
      <c r="D18" s="25">
        <f t="shared" si="0"/>
        <v>0.12000000000000001</v>
      </c>
      <c r="E18" s="25">
        <f t="shared" si="1"/>
        <v>0.16876018487783193</v>
      </c>
      <c r="F18" s="25">
        <f t="shared" si="2"/>
        <v>0.41478978024748003</v>
      </c>
    </row>
    <row r="19" spans="1:6" ht="12.75">
      <c r="A19" s="31">
        <v>0.1</v>
      </c>
      <c r="B19" s="30">
        <v>0.9</v>
      </c>
      <c r="D19" s="25">
        <f t="shared" si="0"/>
        <v>0.125</v>
      </c>
      <c r="E19" s="25">
        <f t="shared" si="1"/>
        <v>0.1839565166010707</v>
      </c>
      <c r="F19" s="25">
        <f t="shared" si="2"/>
        <v>0.4077050456584013</v>
      </c>
    </row>
    <row r="20" spans="1:6" ht="12.75">
      <c r="A20" s="31">
        <v>0</v>
      </c>
      <c r="B20" s="30">
        <v>1</v>
      </c>
      <c r="D20" s="25">
        <f t="shared" si="0"/>
        <v>0.13</v>
      </c>
      <c r="E20" s="25">
        <f t="shared" si="1"/>
        <v>0.2</v>
      </c>
      <c r="F20" s="25">
        <f t="shared" si="2"/>
        <v>0.39999999999999997</v>
      </c>
    </row>
    <row r="21" spans="1:6" ht="12.75">
      <c r="A21" s="4"/>
      <c r="B21" s="4"/>
      <c r="C21" s="4"/>
      <c r="D21" s="13"/>
      <c r="E21" s="4"/>
      <c r="F21" s="4"/>
    </row>
    <row r="22" spans="1:5" ht="12.75">
      <c r="A22" s="23" t="s">
        <v>35</v>
      </c>
      <c r="B22" s="24"/>
      <c r="E22" s="3"/>
    </row>
    <row r="23" spans="1:5" ht="12.75">
      <c r="A23" s="3"/>
      <c r="C23" s="11" t="s">
        <v>15</v>
      </c>
      <c r="D23" s="11" t="s">
        <v>21</v>
      </c>
      <c r="E23" s="3"/>
    </row>
    <row r="24" spans="2:4" ht="12.75">
      <c r="B24" s="3"/>
      <c r="C24" s="19" t="s">
        <v>13</v>
      </c>
      <c r="D24" s="19" t="s">
        <v>14</v>
      </c>
    </row>
    <row r="25" spans="2:4" ht="12.75">
      <c r="B25" s="2" t="s">
        <v>17</v>
      </c>
      <c r="C25" s="25">
        <f>(($C$5^2-$E$4)/($C$4^2+$C$5^2-(2*$E$4)))</f>
        <v>0.8200000000000001</v>
      </c>
      <c r="D25" s="25">
        <f>IF(C25&gt;1,1,C25)</f>
        <v>0.8200000000000001</v>
      </c>
    </row>
    <row r="26" spans="2:4" ht="12.75">
      <c r="B26" s="2" t="s">
        <v>18</v>
      </c>
      <c r="C26" s="25">
        <f>1-$C$25</f>
        <v>0.17999999999999994</v>
      </c>
      <c r="D26" s="27">
        <f>1-D25</f>
        <v>0.17999999999999994</v>
      </c>
    </row>
    <row r="27" spans="2:4" ht="12.75">
      <c r="B27" s="2" t="s">
        <v>2</v>
      </c>
      <c r="C27" s="25">
        <f>(($B$4*C25)+($B$5*C26))</f>
        <v>0.089</v>
      </c>
      <c r="D27" s="25">
        <f>(($B$4*D25)+($B$5*D26))</f>
        <v>0.089</v>
      </c>
    </row>
    <row r="28" spans="2:4" ht="12.75">
      <c r="B28" s="2" t="s">
        <v>5</v>
      </c>
      <c r="C28" s="25">
        <f>((($C$25^2)*($C$4^2))+(($C$26^2)*($C$5^2))+(2*$C$25*$C$26*$E$4))^0.5</f>
        <v>0.11447270417003348</v>
      </c>
      <c r="D28" s="25">
        <f>((($D$25^2)*($C$4^2))+(($D$26^2)*($C$5^2))+(2*$D$25*$D$26*$E$4))^0.5</f>
        <v>0.11447270417003348</v>
      </c>
    </row>
    <row r="29" spans="1:6" ht="12.75">
      <c r="A29" s="4"/>
      <c r="B29" s="14"/>
      <c r="C29" s="5"/>
      <c r="D29" s="15"/>
      <c r="E29" s="4"/>
      <c r="F29" s="4"/>
    </row>
    <row r="30" spans="1:5" ht="12.75">
      <c r="A30" s="23" t="s">
        <v>8</v>
      </c>
      <c r="B30" s="24"/>
      <c r="E30" s="5"/>
    </row>
    <row r="31" spans="3:4" ht="12.75">
      <c r="C31" s="11" t="s">
        <v>15</v>
      </c>
      <c r="D31" s="11" t="s">
        <v>21</v>
      </c>
    </row>
    <row r="32" spans="3:4" ht="12.75">
      <c r="C32" s="19" t="s">
        <v>13</v>
      </c>
      <c r="D32" s="19" t="s">
        <v>14</v>
      </c>
    </row>
    <row r="33" spans="2:4" ht="12.75">
      <c r="B33" s="2" t="s">
        <v>17</v>
      </c>
      <c r="C33" s="27">
        <f>(((($B$4-$B$6)*($C$5^2))-(($B$5-$B$6)*($E$4)))/((($B$4-$B$6)*($C$5^2))+(($B$5-$B$6)*($C$4^2))-((($B$4-$B$6)+($B$5-$B$6))*$E$4)))</f>
        <v>0.4000000000000001</v>
      </c>
      <c r="D33" s="27">
        <f>IF(C33&gt;1,1,IF(C33&lt;0,0,C33))</f>
        <v>0.4000000000000001</v>
      </c>
    </row>
    <row r="34" spans="2:6" ht="12.75">
      <c r="B34" s="12" t="s">
        <v>18</v>
      </c>
      <c r="C34" s="25">
        <f>(1-$C$33)</f>
        <v>0.5999999999999999</v>
      </c>
      <c r="D34" s="25">
        <f>1-D33</f>
        <v>0.5999999999999999</v>
      </c>
      <c r="E34" s="4"/>
      <c r="F34" s="4"/>
    </row>
    <row r="35" spans="2:6" ht="12.75">
      <c r="B35" s="2" t="s">
        <v>2</v>
      </c>
      <c r="C35" s="25">
        <f>(($C$33*$B$4)+($C$34*$B$5))</f>
        <v>0.10999999999999999</v>
      </c>
      <c r="D35" s="25">
        <f>(($D$33*$B$4)+($D$34*$B$5))</f>
        <v>0.10999999999999999</v>
      </c>
      <c r="E35" s="4"/>
      <c r="F35" s="4"/>
    </row>
    <row r="36" spans="2:7" ht="12.75">
      <c r="B36" s="2" t="s">
        <v>5</v>
      </c>
      <c r="C36" s="25">
        <f>((($C$33^2)*($C$4^2))+(($C$34^2)*($C$5^2))+(2*$C$33*$C$34*$E$4))^0.5</f>
        <v>0.14198591479439077</v>
      </c>
      <c r="D36" s="25">
        <f>((($D$33^2)*($C$4^2))+(($D$34^2)*($C$5^2))+(2*$D$33*$D$34*$E$4))^0.5</f>
        <v>0.14198591479439077</v>
      </c>
      <c r="E36" s="4"/>
      <c r="F36" s="33" t="s">
        <v>31</v>
      </c>
      <c r="G36" s="34"/>
    </row>
    <row r="37" spans="1:7" ht="12.75">
      <c r="A37" s="4"/>
      <c r="B37" s="2" t="s">
        <v>23</v>
      </c>
      <c r="C37" s="25">
        <f>(($C$35-$B$6)/$C$36)</f>
        <v>0.42257712736425823</v>
      </c>
      <c r="D37" s="25">
        <f>(($D$35-$B$6)/$D$36)</f>
        <v>0.42257712736425823</v>
      </c>
      <c r="E37" s="4"/>
      <c r="F37" s="35" t="s">
        <v>32</v>
      </c>
      <c r="G37" s="36"/>
    </row>
    <row r="38" spans="5:7" ht="12.75">
      <c r="E38" s="4"/>
      <c r="F38" s="37" t="s">
        <v>33</v>
      </c>
      <c r="G38" s="38"/>
    </row>
    <row r="39" spans="1:7" ht="12.75">
      <c r="A39" s="18" t="s">
        <v>29</v>
      </c>
      <c r="B39" s="22"/>
      <c r="C39" s="22"/>
      <c r="D39" s="4"/>
      <c r="E39" s="4"/>
      <c r="F39" s="33" t="s">
        <v>34</v>
      </c>
      <c r="G39" s="34"/>
    </row>
    <row r="40" spans="2:6" ht="12.75">
      <c r="B40" s="2" t="s">
        <v>24</v>
      </c>
      <c r="C40" s="28">
        <v>0.12</v>
      </c>
      <c r="E40" s="4"/>
      <c r="F40" s="4"/>
    </row>
    <row r="41" spans="2:6" ht="12.75">
      <c r="B41" s="12" t="s">
        <v>27</v>
      </c>
      <c r="C41" s="25">
        <f>(($C$40-$B$6)/($C$35-$B$6))</f>
        <v>1.166666666666667</v>
      </c>
      <c r="D41" s="6"/>
      <c r="E41" s="4"/>
      <c r="F41" s="4"/>
    </row>
    <row r="42" spans="2:6" ht="12.75">
      <c r="B42" s="12" t="s">
        <v>28</v>
      </c>
      <c r="C42" s="25">
        <f>(1-$C$41)</f>
        <v>-0.16666666666666696</v>
      </c>
      <c r="D42" s="6"/>
      <c r="E42" s="4"/>
      <c r="F42" s="4"/>
    </row>
    <row r="43" spans="2:6" ht="12.75">
      <c r="B43" s="2" t="s">
        <v>25</v>
      </c>
      <c r="C43" s="25">
        <f>(($C$41*$C$35)+($C$42*$B$6))</f>
        <v>0.12000000000000001</v>
      </c>
      <c r="D43" s="6"/>
      <c r="E43" s="4"/>
      <c r="F43" s="4"/>
    </row>
    <row r="44" spans="2:6" ht="12.75">
      <c r="B44" s="2" t="s">
        <v>26</v>
      </c>
      <c r="C44" s="25">
        <f>(($C$41*$C$36)+($C$42*$C$6))</f>
        <v>0.16565023392678926</v>
      </c>
      <c r="D44" s="6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18" t="s">
        <v>30</v>
      </c>
      <c r="B46" s="22"/>
      <c r="C46" s="22"/>
      <c r="E46" s="4"/>
      <c r="F46" s="4"/>
    </row>
    <row r="47" spans="2:6" ht="12.75">
      <c r="B47" s="2" t="s">
        <v>24</v>
      </c>
      <c r="C47" s="28">
        <v>0.12</v>
      </c>
      <c r="E47" s="4"/>
      <c r="F47" s="4"/>
    </row>
    <row r="48" spans="2:6" ht="12.75">
      <c r="B48" s="2" t="s">
        <v>17</v>
      </c>
      <c r="C48" s="25">
        <f>($C$47-$B$5)/($B$4-$B$5)</f>
        <v>0.20000000000000018</v>
      </c>
      <c r="E48" s="4"/>
      <c r="F48" s="4"/>
    </row>
    <row r="49" spans="2:6" ht="12.75">
      <c r="B49" s="12" t="s">
        <v>18</v>
      </c>
      <c r="C49" s="25">
        <f>(1-$C$48)</f>
        <v>0.7999999999999998</v>
      </c>
      <c r="E49" s="4"/>
      <c r="F49" s="4"/>
    </row>
    <row r="50" spans="2:6" ht="12.75">
      <c r="B50" s="2" t="s">
        <v>25</v>
      </c>
      <c r="C50" s="25">
        <f>(($C$48*$B$4)+($C$49*$B$5))</f>
        <v>0.12</v>
      </c>
      <c r="E50" s="4"/>
      <c r="F50" s="4"/>
    </row>
    <row r="51" spans="2:3" ht="12.75">
      <c r="B51" s="2" t="s">
        <v>26</v>
      </c>
      <c r="C51" s="25">
        <f>((($C$48^2)*($C$4^2))+(($C$49^2)*($C$5^2))+(2*$C$48*$C$49*$E$4))^0.5</f>
        <v>0.16876018487783187</v>
      </c>
    </row>
    <row r="52" spans="1:4" ht="12.75">
      <c r="A52" s="4"/>
      <c r="B52" s="4"/>
      <c r="C52" s="4"/>
      <c r="D52" s="4"/>
    </row>
  </sheetData>
  <sheetProtection/>
  <mergeCells count="4">
    <mergeCell ref="F36:G36"/>
    <mergeCell ref="F37:G37"/>
    <mergeCell ref="F38:G38"/>
    <mergeCell ref="F39:G39"/>
  </mergeCells>
  <printOptions gridLines="1" headings="1"/>
  <pageMargins left="0.75" right="0.75" top="1" bottom="1" header="0.5" footer="0.5"/>
  <pageSetup fitToHeight="1" fitToWidth="1" horizontalDpi="300" verticalDpi="300" orientation="portrait" scale="7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1.7109375" style="0" customWidth="1"/>
  </cols>
  <sheetData>
    <row r="1" spans="1:6" ht="12.75">
      <c r="A1" s="9" t="s">
        <v>12</v>
      </c>
      <c r="B1" s="4"/>
      <c r="C1" s="4"/>
      <c r="D1" s="4"/>
      <c r="E1" s="4"/>
      <c r="F1" s="4"/>
    </row>
    <row r="2" spans="2:5" ht="12.75">
      <c r="B2" s="8" t="s">
        <v>0</v>
      </c>
      <c r="C2" s="8" t="s">
        <v>1</v>
      </c>
      <c r="D2" s="8" t="s">
        <v>19</v>
      </c>
      <c r="E2" s="1"/>
    </row>
    <row r="3" spans="2:5" ht="12.75">
      <c r="B3" s="8" t="s">
        <v>2</v>
      </c>
      <c r="C3" s="8" t="s">
        <v>3</v>
      </c>
      <c r="D3" s="8" t="s">
        <v>20</v>
      </c>
      <c r="E3" s="8" t="s">
        <v>7</v>
      </c>
    </row>
    <row r="4" spans="1:5" ht="12.75">
      <c r="A4" s="2" t="s">
        <v>9</v>
      </c>
      <c r="B4" s="28">
        <v>0.08</v>
      </c>
      <c r="C4" s="28">
        <v>0.12</v>
      </c>
      <c r="D4" s="32">
        <v>0.3</v>
      </c>
      <c r="E4" s="26">
        <f>$C$4*$C$5*$D$4</f>
        <v>0.0072</v>
      </c>
    </row>
    <row r="5" spans="1:4" ht="12.75">
      <c r="A5" s="2" t="s">
        <v>10</v>
      </c>
      <c r="B5" s="28">
        <v>0.13</v>
      </c>
      <c r="C5" s="28">
        <v>0.2</v>
      </c>
      <c r="D5" s="16"/>
    </row>
    <row r="6" spans="1:4" ht="12.75">
      <c r="A6" s="2" t="s">
        <v>4</v>
      </c>
      <c r="B6" s="28">
        <v>0.05</v>
      </c>
      <c r="C6" s="21">
        <v>0</v>
      </c>
      <c r="D6" s="16"/>
    </row>
    <row r="7" spans="1:6" ht="12.75">
      <c r="A7" s="4"/>
      <c r="B7" s="4"/>
      <c r="C7" s="4"/>
      <c r="D7" s="4"/>
      <c r="E7" s="4"/>
      <c r="F7" s="4"/>
    </row>
    <row r="8" spans="1:6" ht="12.75">
      <c r="A8" s="7" t="s">
        <v>11</v>
      </c>
      <c r="B8" s="7" t="s">
        <v>11</v>
      </c>
      <c r="C8" s="9"/>
      <c r="D8" s="10" t="s">
        <v>22</v>
      </c>
      <c r="E8" s="10" t="s">
        <v>1</v>
      </c>
      <c r="F8" s="11" t="s">
        <v>16</v>
      </c>
    </row>
    <row r="9" spans="1:6" ht="12.75">
      <c r="A9" s="17" t="s">
        <v>9</v>
      </c>
      <c r="B9" s="17" t="s">
        <v>10</v>
      </c>
      <c r="C9" s="18"/>
      <c r="D9" s="19" t="s">
        <v>2</v>
      </c>
      <c r="E9" s="19" t="s">
        <v>3</v>
      </c>
      <c r="F9" s="20" t="s">
        <v>6</v>
      </c>
    </row>
    <row r="10" spans="1:6" ht="12.75">
      <c r="A10" s="29">
        <v>1</v>
      </c>
      <c r="B10" s="30">
        <v>0</v>
      </c>
      <c r="D10" s="25">
        <f aca="true" t="shared" si="0" ref="D10:D20">(($B$4*$A10)+($B$5*$B10))</f>
        <v>0.08</v>
      </c>
      <c r="E10" s="25">
        <f aca="true" t="shared" si="1" ref="E10:E20">((($A10^2)*($C$4^2))+(($B10^2)*($C$5^2))+(2*$A10*$B10*$E$4))^0.5</f>
        <v>0.12</v>
      </c>
      <c r="F10" s="25">
        <f aca="true" t="shared" si="2" ref="F10:F20">(D10-$B$6)/E10</f>
        <v>0.25</v>
      </c>
    </row>
    <row r="11" spans="1:6" ht="12.75">
      <c r="A11" s="31">
        <v>0.9</v>
      </c>
      <c r="B11" s="30">
        <v>0.1</v>
      </c>
      <c r="D11" s="25">
        <f t="shared" si="0"/>
        <v>0.085</v>
      </c>
      <c r="E11" s="25">
        <f t="shared" si="1"/>
        <v>0.11558546621439912</v>
      </c>
      <c r="F11" s="25">
        <f t="shared" si="2"/>
        <v>0.3028062363401175</v>
      </c>
    </row>
    <row r="12" spans="1:6" ht="12.75">
      <c r="A12" s="31">
        <v>0.8</v>
      </c>
      <c r="B12" s="30">
        <v>0.2</v>
      </c>
      <c r="D12" s="25">
        <f t="shared" si="0"/>
        <v>0.09</v>
      </c>
      <c r="E12" s="25">
        <f t="shared" si="1"/>
        <v>0.11454256850621083</v>
      </c>
      <c r="F12" s="25">
        <f t="shared" si="2"/>
        <v>0.349215147884789</v>
      </c>
    </row>
    <row r="13" spans="1:6" ht="12.75">
      <c r="A13" s="31">
        <v>0.7</v>
      </c>
      <c r="B13" s="30">
        <v>0.3</v>
      </c>
      <c r="D13" s="25">
        <f t="shared" si="0"/>
        <v>0.095</v>
      </c>
      <c r="E13" s="25">
        <f t="shared" si="1"/>
        <v>0.11696153213770756</v>
      </c>
      <c r="F13" s="25">
        <f t="shared" si="2"/>
        <v>0.38474188203193277</v>
      </c>
    </row>
    <row r="14" spans="1:6" ht="12.75">
      <c r="A14" s="31">
        <v>0.6</v>
      </c>
      <c r="B14" s="30">
        <v>0.4</v>
      </c>
      <c r="D14" s="25">
        <f t="shared" si="0"/>
        <v>0.1</v>
      </c>
      <c r="E14" s="25">
        <f t="shared" si="1"/>
        <v>0.12263767773404714</v>
      </c>
      <c r="F14" s="25">
        <f t="shared" si="2"/>
        <v>0.4077050456584014</v>
      </c>
    </row>
    <row r="15" spans="1:6" ht="12.75">
      <c r="A15" s="31">
        <v>0.5</v>
      </c>
      <c r="B15" s="30">
        <v>0.5</v>
      </c>
      <c r="D15" s="25">
        <f t="shared" si="0"/>
        <v>0.10500000000000001</v>
      </c>
      <c r="E15" s="25">
        <f t="shared" si="1"/>
        <v>0.13114877048604</v>
      </c>
      <c r="F15" s="25">
        <f t="shared" si="2"/>
        <v>0.4193710684146629</v>
      </c>
    </row>
    <row r="16" spans="1:6" ht="12.75">
      <c r="A16" s="31">
        <v>0.4</v>
      </c>
      <c r="B16" s="30">
        <v>0.6</v>
      </c>
      <c r="D16" s="25">
        <f t="shared" si="0"/>
        <v>0.11</v>
      </c>
      <c r="E16" s="25">
        <f t="shared" si="1"/>
        <v>0.1419859147943908</v>
      </c>
      <c r="F16" s="25">
        <f t="shared" si="2"/>
        <v>0.42257712736425823</v>
      </c>
    </row>
    <row r="17" spans="1:6" ht="12.75">
      <c r="A17" s="31">
        <v>0.3</v>
      </c>
      <c r="B17" s="30">
        <v>0.7</v>
      </c>
      <c r="D17" s="25">
        <f t="shared" si="0"/>
        <v>0.11499999999999999</v>
      </c>
      <c r="E17" s="25">
        <f t="shared" si="1"/>
        <v>0.15466091943344965</v>
      </c>
      <c r="F17" s="25">
        <f t="shared" si="2"/>
        <v>0.42027423759089566</v>
      </c>
    </row>
    <row r="18" spans="1:6" ht="12.75">
      <c r="A18" s="31">
        <v>0.2</v>
      </c>
      <c r="B18" s="30">
        <v>0.8</v>
      </c>
      <c r="D18" s="25">
        <f t="shared" si="0"/>
        <v>0.12000000000000001</v>
      </c>
      <c r="E18" s="25">
        <f t="shared" si="1"/>
        <v>0.16876018487783193</v>
      </c>
      <c r="F18" s="25">
        <f t="shared" si="2"/>
        <v>0.41478978024748003</v>
      </c>
    </row>
    <row r="19" spans="1:6" ht="12.75">
      <c r="A19" s="31">
        <v>0.1</v>
      </c>
      <c r="B19" s="30">
        <v>0.9</v>
      </c>
      <c r="D19" s="25">
        <f t="shared" si="0"/>
        <v>0.125</v>
      </c>
      <c r="E19" s="25">
        <f t="shared" si="1"/>
        <v>0.1839565166010707</v>
      </c>
      <c r="F19" s="25">
        <f t="shared" si="2"/>
        <v>0.4077050456584013</v>
      </c>
    </row>
    <row r="20" spans="1:6" ht="12.75">
      <c r="A20" s="31">
        <v>0</v>
      </c>
      <c r="B20" s="30">
        <v>1</v>
      </c>
      <c r="D20" s="25">
        <f t="shared" si="0"/>
        <v>0.13</v>
      </c>
      <c r="E20" s="25">
        <f t="shared" si="1"/>
        <v>0.2</v>
      </c>
      <c r="F20" s="25">
        <f t="shared" si="2"/>
        <v>0.39999999999999997</v>
      </c>
    </row>
    <row r="21" spans="1:6" ht="12.75">
      <c r="A21" s="4"/>
      <c r="B21" s="4"/>
      <c r="C21" s="4"/>
      <c r="D21" s="13"/>
      <c r="E21" s="4"/>
      <c r="F21" s="4"/>
    </row>
    <row r="22" spans="1:5" ht="12.75">
      <c r="A22" s="23" t="s">
        <v>35</v>
      </c>
      <c r="B22" s="24"/>
      <c r="E22" s="3"/>
    </row>
    <row r="23" spans="1:5" ht="12.75">
      <c r="A23" s="3"/>
      <c r="C23" s="11" t="s">
        <v>15</v>
      </c>
      <c r="D23" s="11" t="s">
        <v>21</v>
      </c>
      <c r="E23" s="3"/>
    </row>
    <row r="24" spans="2:4" ht="12.75">
      <c r="B24" s="3"/>
      <c r="C24" s="19" t="s">
        <v>13</v>
      </c>
      <c r="D24" s="19" t="s">
        <v>14</v>
      </c>
    </row>
    <row r="25" spans="2:4" ht="12.75">
      <c r="B25" s="2" t="s">
        <v>17</v>
      </c>
      <c r="C25" s="25">
        <f>(($C$5^2-$E$4)/($C$4^2+$C$5^2-(2*$E$4)))</f>
        <v>0.8200000000000001</v>
      </c>
      <c r="D25" s="25">
        <f>IF(C25&gt;1,1,C25)</f>
        <v>0.8200000000000001</v>
      </c>
    </row>
    <row r="26" spans="2:4" ht="12.75">
      <c r="B26" s="2" t="s">
        <v>18</v>
      </c>
      <c r="C26" s="25">
        <f>1-$C$25</f>
        <v>0.17999999999999994</v>
      </c>
      <c r="D26" s="27">
        <f>1-D25</f>
        <v>0.17999999999999994</v>
      </c>
    </row>
    <row r="27" spans="2:4" ht="12.75">
      <c r="B27" s="2" t="s">
        <v>2</v>
      </c>
      <c r="C27" s="25">
        <f>(($B$4*C25)+($B$5*C26))</f>
        <v>0.089</v>
      </c>
      <c r="D27" s="25">
        <f>(($B$4*D25)+($B$5*D26))</f>
        <v>0.089</v>
      </c>
    </row>
    <row r="28" spans="2:4" ht="12.75">
      <c r="B28" s="2" t="s">
        <v>5</v>
      </c>
      <c r="C28" s="25">
        <f>((($C$25^2)*($C$4^2))+(($C$26^2)*($C$5^2))+(2*$C$25*$C$26*$E$4))^0.5</f>
        <v>0.11447270417003348</v>
      </c>
      <c r="D28" s="25">
        <f>((($D$25^2)*($C$4^2))+(($D$26^2)*($C$5^2))+(2*$D$25*$D$26*$E$4))^0.5</f>
        <v>0.11447270417003348</v>
      </c>
    </row>
    <row r="29" spans="1:6" ht="12.75">
      <c r="A29" s="4"/>
      <c r="B29" s="14"/>
      <c r="C29" s="5"/>
      <c r="D29" s="15"/>
      <c r="E29" s="4"/>
      <c r="F29" s="4"/>
    </row>
    <row r="30" spans="1:5" ht="12.75">
      <c r="A30" s="23" t="s">
        <v>8</v>
      </c>
      <c r="B30" s="24"/>
      <c r="E30" s="5"/>
    </row>
    <row r="31" spans="3:4" ht="12.75">
      <c r="C31" s="11" t="s">
        <v>15</v>
      </c>
      <c r="D31" s="11" t="s">
        <v>21</v>
      </c>
    </row>
    <row r="32" spans="3:4" ht="12.75">
      <c r="C32" s="19" t="s">
        <v>13</v>
      </c>
      <c r="D32" s="19" t="s">
        <v>14</v>
      </c>
    </row>
    <row r="33" spans="2:4" ht="12.75">
      <c r="B33" s="2" t="s">
        <v>17</v>
      </c>
      <c r="C33" s="27">
        <f>(((($B$4-$B$6)*($C$5^2))-(($B$5-$B$6)*($E$4)))/((($B$4-$B$6)*($C$5^2))+(($B$5-$B$6)*($C$4^2))-((($B$4-$B$6)+($B$5-$B$6))*$E$4)))</f>
        <v>0.4000000000000001</v>
      </c>
      <c r="D33" s="27">
        <f>IF(C33&gt;1,1,IF(C33&lt;0,0,C33))</f>
        <v>0.4000000000000001</v>
      </c>
    </row>
    <row r="34" spans="2:6" ht="12.75">
      <c r="B34" s="12" t="s">
        <v>18</v>
      </c>
      <c r="C34" s="25">
        <f>(1-$C$33)</f>
        <v>0.5999999999999999</v>
      </c>
      <c r="D34" s="25">
        <f>1-D33</f>
        <v>0.5999999999999999</v>
      </c>
      <c r="E34" s="4"/>
      <c r="F34" s="4"/>
    </row>
    <row r="35" spans="2:6" ht="12.75">
      <c r="B35" s="2" t="s">
        <v>2</v>
      </c>
      <c r="C35" s="25">
        <f>(($C$33*$B$4)+($C$34*$B$5))</f>
        <v>0.10999999999999999</v>
      </c>
      <c r="D35" s="25">
        <f>(($D$33*$B$4)+($D$34*$B$5))</f>
        <v>0.10999999999999999</v>
      </c>
      <c r="E35" s="4"/>
      <c r="F35" s="4"/>
    </row>
    <row r="36" spans="2:6" ht="12.75">
      <c r="B36" s="2" t="s">
        <v>5</v>
      </c>
      <c r="C36" s="25">
        <f>((($C$33^2)*($C$4^2))+(($C$34^2)*($C$5^2))+(2*$C$33*$C$34*$E$4))^0.5</f>
        <v>0.14198591479439077</v>
      </c>
      <c r="D36" s="25">
        <f>((($D$33^2)*($C$4^2))+(($D$34^2)*($C$5^2))+(2*$D$33*$D$34*$E$4))^0.5</f>
        <v>0.14198591479439077</v>
      </c>
      <c r="E36" s="4"/>
      <c r="F36" s="4"/>
    </row>
    <row r="37" spans="1:7" ht="12.75">
      <c r="A37" s="4"/>
      <c r="B37" s="2" t="s">
        <v>23</v>
      </c>
      <c r="C37" s="25">
        <f>(($C$35-$B$6)/$C$36)</f>
        <v>0.42257712736425823</v>
      </c>
      <c r="D37" s="25">
        <f>(($D$35-$B$6)/$D$36)</f>
        <v>0.42257712736425823</v>
      </c>
      <c r="E37" s="4"/>
      <c r="F37" s="33" t="s">
        <v>31</v>
      </c>
      <c r="G37" s="34"/>
    </row>
    <row r="38" spans="5:7" ht="12.75">
      <c r="E38" s="4"/>
      <c r="F38" s="35" t="s">
        <v>32</v>
      </c>
      <c r="G38" s="36"/>
    </row>
    <row r="39" spans="1:7" ht="12.75">
      <c r="A39" s="18" t="s">
        <v>29</v>
      </c>
      <c r="B39" s="22"/>
      <c r="C39" s="22"/>
      <c r="D39" s="4"/>
      <c r="E39" s="4"/>
      <c r="F39" s="37" t="s">
        <v>33</v>
      </c>
      <c r="G39" s="38"/>
    </row>
    <row r="40" spans="2:7" ht="12.75">
      <c r="B40" s="2" t="s">
        <v>24</v>
      </c>
      <c r="C40" s="28">
        <v>0.12</v>
      </c>
      <c r="E40" s="4"/>
      <c r="F40" s="33" t="s">
        <v>34</v>
      </c>
      <c r="G40" s="34"/>
    </row>
    <row r="41" spans="2:6" ht="12.75">
      <c r="B41" s="12" t="s">
        <v>27</v>
      </c>
      <c r="C41" s="25">
        <f>(($C$40-$B$6)/($C$35-$B$6))</f>
        <v>1.166666666666667</v>
      </c>
      <c r="D41" s="6"/>
      <c r="E41" s="4"/>
      <c r="F41" s="4"/>
    </row>
    <row r="42" spans="2:6" ht="12.75">
      <c r="B42" s="12" t="s">
        <v>28</v>
      </c>
      <c r="C42" s="25">
        <f>(1-$C$41)</f>
        <v>-0.16666666666666696</v>
      </c>
      <c r="D42" s="6"/>
      <c r="E42" s="4"/>
      <c r="F42" s="4"/>
    </row>
    <row r="43" spans="2:6" ht="12.75">
      <c r="B43" s="2" t="s">
        <v>25</v>
      </c>
      <c r="C43" s="25">
        <f>(($C$41*$C$35)+($C$42*$B$6))</f>
        <v>0.12000000000000001</v>
      </c>
      <c r="D43" s="6"/>
      <c r="E43" s="4"/>
      <c r="F43" s="4"/>
    </row>
    <row r="44" spans="2:6" ht="12.75">
      <c r="B44" s="2" t="s">
        <v>26</v>
      </c>
      <c r="C44" s="25">
        <f>(($C$41*$C$36)+($C$42*$C$6))</f>
        <v>0.16565023392678926</v>
      </c>
      <c r="D44" s="6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18" t="s">
        <v>30</v>
      </c>
      <c r="B46" s="22"/>
      <c r="C46" s="22"/>
      <c r="E46" s="4"/>
      <c r="F46" s="4"/>
    </row>
    <row r="47" spans="2:6" ht="12.75">
      <c r="B47" s="2" t="s">
        <v>24</v>
      </c>
      <c r="C47" s="28">
        <v>0.12</v>
      </c>
      <c r="E47" s="4"/>
      <c r="F47" s="4"/>
    </row>
    <row r="48" spans="2:6" ht="12.75">
      <c r="B48" s="2" t="s">
        <v>17</v>
      </c>
      <c r="C48" s="25">
        <f>($C$47-$B$5)/($B$4-$B$5)</f>
        <v>0.20000000000000018</v>
      </c>
      <c r="E48" s="4"/>
      <c r="F48" s="4"/>
    </row>
    <row r="49" spans="2:6" ht="12.75">
      <c r="B49" s="12" t="s">
        <v>18</v>
      </c>
      <c r="C49" s="25">
        <f>(1-$C$48)</f>
        <v>0.7999999999999998</v>
      </c>
      <c r="E49" s="4"/>
      <c r="F49" s="4"/>
    </row>
    <row r="50" spans="2:6" ht="12.75">
      <c r="B50" s="2" t="s">
        <v>25</v>
      </c>
      <c r="C50" s="25">
        <f>(($C$48*$B$4)+($C$49*$B$5))</f>
        <v>0.12</v>
      </c>
      <c r="E50" s="4"/>
      <c r="F50" s="4"/>
    </row>
    <row r="51" spans="2:3" ht="12.75">
      <c r="B51" s="2" t="s">
        <v>26</v>
      </c>
      <c r="C51" s="25">
        <f>((($C$48^2)*($C$4^2))+(($C$49^2)*($C$5^2))+(2*$C$48*$C$49*$E$4))^0.5</f>
        <v>0.16876018487783187</v>
      </c>
    </row>
    <row r="52" spans="1:4" ht="12.75">
      <c r="A52" s="4"/>
      <c r="B52" s="4"/>
      <c r="C52" s="4"/>
      <c r="D52" s="4"/>
    </row>
  </sheetData>
  <sheetProtection/>
  <mergeCells count="4">
    <mergeCell ref="F37:G37"/>
    <mergeCell ref="F38:G38"/>
    <mergeCell ref="F39:G39"/>
    <mergeCell ref="F40:G40"/>
  </mergeCells>
  <printOptions gridLines="1" headings="1"/>
  <pageMargins left="0.75" right="0.75" top="1" bottom="1" header="0.5" footer="0.5"/>
  <pageSetup fitToHeight="1" fitToWidth="1" horizontalDpi="300" verticalDpi="300" orientation="portrait" scale="79" r:id="rId4"/>
  <headerFooter alignWithMargins="0">
    <oddHeader>&amp;C&amp;A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Ganesh k</cp:lastModifiedBy>
  <cp:lastPrinted>2003-05-01T19:16:50Z</cp:lastPrinted>
  <dcterms:created xsi:type="dcterms:W3CDTF">2001-01-10T21:41:22Z</dcterms:created>
  <dcterms:modified xsi:type="dcterms:W3CDTF">2013-09-24T06:35:45Z</dcterms:modified>
  <cp:category/>
  <cp:version/>
  <cp:contentType/>
  <cp:contentStatus/>
</cp:coreProperties>
</file>