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Menu" sheetId="1" r:id="rId1"/>
    <sheet name="Problem 12" sheetId="2" r:id="rId2"/>
    <sheet name="Problem 13" sheetId="3" r:id="rId3"/>
  </sheets>
  <definedNames>
    <definedName name="anndiv">#REF!</definedName>
    <definedName name="annrate">#REF!</definedName>
    <definedName name="arg1">#REF!</definedName>
    <definedName name="arg2">#REF!</definedName>
    <definedName name="narg1">#REF!</definedName>
    <definedName name="narg2">#REF!</definedName>
    <definedName name="s0">#REF!</definedName>
    <definedName name="Sigma">#REF!</definedName>
    <definedName name="T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<sst xmlns="http://schemas.openxmlformats.org/spreadsheetml/2006/main" count="34" uniqueCount="26">
  <si>
    <t>Spreadsheet Templates</t>
  </si>
  <si>
    <t>Problem 12</t>
  </si>
  <si>
    <t>MAIN MENU -- Chapter 26</t>
  </si>
  <si>
    <t>Return to Menu</t>
  </si>
  <si>
    <t>End of month</t>
  </si>
  <si>
    <t>S&amp;P 500</t>
  </si>
  <si>
    <t>Data from the Online Learning Center is copied here.</t>
  </si>
  <si>
    <t>Put Exercise</t>
  </si>
  <si>
    <t>Payout</t>
  </si>
  <si>
    <t>Average</t>
  </si>
  <si>
    <t>Standard Deviation</t>
  </si>
  <si>
    <t>10/77 - 9/87</t>
  </si>
  <si>
    <t>10/77 - 10/87</t>
  </si>
  <si>
    <t>Gross Payout</t>
  </si>
  <si>
    <t>Put Value</t>
  </si>
  <si>
    <t>Portfolio</t>
  </si>
  <si>
    <t>Sharpe Ratio</t>
  </si>
  <si>
    <t>Risk-free rate</t>
  </si>
  <si>
    <t>S&amp;P Return</t>
  </si>
  <si>
    <t>Portfolio Return</t>
  </si>
  <si>
    <t>SOLUTION</t>
  </si>
  <si>
    <t>Portfolio Value (mil)</t>
  </si>
  <si>
    <t>Put Income</t>
  </si>
  <si>
    <t>Problem 13</t>
  </si>
  <si>
    <t>Investments, by Bodie, Kane, and Marcus</t>
  </si>
  <si>
    <t xml:space="preserve">Copyright © 2014 McGraw-Hill/Irwin 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</si>
</sst>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&quot;$&quot;#,##0.00"/>
    <numFmt numFmtId="177" formatCode="[$€-2]\ #,##0.00_);[Red]\([$€-2]\ #,##0.00\)"/>
    <numFmt numFmtId="178" formatCode="0.000000"/>
    <numFmt numFmtId="179" formatCode="0.00000"/>
    <numFmt numFmtId="180" formatCode="0.000"/>
    <numFmt numFmtId="181" formatCode="0.00000000"/>
    <numFmt numFmtId="182" formatCode="0.0000000"/>
    <numFmt numFmtId="183" formatCode="0.0%"/>
    <numFmt numFmtId="184" formatCode="0.000%"/>
    <numFmt numFmtId="185" formatCode="0.000000000000000%"/>
    <numFmt numFmtId="186" formatCode="_(* #,##0.000_);_(* \(#,##0.000\);_(* &quot;-&quot;??_);_(@_)"/>
    <numFmt numFmtId="187" formatCode="0.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u val="single"/>
      <sz val="10"/>
      <color indexed="12"/>
      <name val="Verdana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0"/>
    </font>
    <font>
      <i/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6" fillId="0" borderId="0" xfId="0" applyFont="1" applyAlignment="1">
      <alignment/>
    </xf>
    <xf numFmtId="2" fontId="0" fillId="0" borderId="0" xfId="0" applyNumberFormat="1" applyFont="1" applyAlignment="1">
      <alignment/>
    </xf>
    <xf numFmtId="0" fontId="9" fillId="0" borderId="0" xfId="0" applyFont="1" applyAlignment="1">
      <alignment/>
    </xf>
    <xf numFmtId="172" fontId="7" fillId="32" borderId="0" xfId="0" applyNumberFormat="1" applyFont="1" applyFill="1" applyAlignment="1">
      <alignment/>
    </xf>
    <xf numFmtId="180" fontId="7" fillId="32" borderId="0" xfId="0" applyNumberFormat="1" applyFont="1" applyFill="1" applyAlignment="1">
      <alignment/>
    </xf>
    <xf numFmtId="184" fontId="7" fillId="32" borderId="0" xfId="59" applyNumberFormat="1" applyFont="1" applyFill="1" applyAlignment="1">
      <alignment/>
    </xf>
    <xf numFmtId="186" fontId="7" fillId="32" borderId="0" xfId="42" applyNumberFormat="1" applyFont="1" applyFill="1" applyAlignment="1">
      <alignment/>
    </xf>
    <xf numFmtId="172" fontId="0" fillId="0" borderId="0" xfId="0" applyNumberFormat="1" applyAlignment="1">
      <alignment/>
    </xf>
    <xf numFmtId="186" fontId="0" fillId="0" borderId="0" xfId="42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53" applyFont="1" applyAlignment="1" applyProtection="1">
      <alignment horizontal="center"/>
      <protection/>
    </xf>
    <xf numFmtId="0" fontId="5" fillId="0" borderId="0" xfId="53" applyFont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57150</xdr:colOff>
      <xdr:row>10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71525" y="161925"/>
          <a:ext cx="721995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 Go to the Online Learning Center at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www.mhhe.com/bkm, link to Chapter 26, and find there a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spreadsheet containing monthly values of the S&amp;P 500 index. Suppose that in each month you had written an out-of-the-money put option on one unit of the index with an exercise price 5% lower than the current value of the index.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What would have been the average value of your gross monthly payouts on the puts over the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10-year period October 1977–September 1987? The standard deviation?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Now extend your sample by 1 month to include October 1987, and recalculate the average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payout and standard deviation of the put-writing strategy. What do you conclude about tail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risk in naked put writing?
</a:t>
          </a:r>
        </a:p>
      </xdr:txBody>
    </xdr:sp>
    <xdr:clientData/>
  </xdr:twoCellAnchor>
  <xdr:twoCellAnchor>
    <xdr:from>
      <xdr:col>5</xdr:col>
      <xdr:colOff>28575</xdr:colOff>
      <xdr:row>19</xdr:row>
      <xdr:rowOff>85725</xdr:rowOff>
    </xdr:from>
    <xdr:to>
      <xdr:col>12</xdr:col>
      <xdr:colOff>457200</xdr:colOff>
      <xdr:row>27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390900" y="3162300"/>
          <a:ext cx="5000625" cy="1323975"/>
        </a:xfrm>
        <a:prstGeom prst="rect">
          <a:avLst/>
        </a:prstGeom>
        <a:solidFill>
          <a:srgbClr val="93CDD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What do you conclude about tail risk in naked put writing?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The tail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risk in naked put writing is substantial 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104775</xdr:rowOff>
    </xdr:from>
    <xdr:to>
      <xdr:col>13</xdr:col>
      <xdr:colOff>200025</xdr:colOff>
      <xdr:row>12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2025" y="266700"/>
          <a:ext cx="879157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 Suppose a hedge fund follows the following strategy. Each month it holds $100 million of an S&amp;P 500 index fund and writes out-of-the-money put options on $100 million of the index with exercise price 5% lower than the current value of the index. Suppose the premium it receives for writing each put is $.25 million, roughly in line with the actual value of the puts.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Calculate the Sharpe ratio the fund would have realized in the period October 1982–September 1987. Compare its Sharpe ratio to that of the S&amp;P 500. Use the data from Problem 11, available at the Online Learning Center, and assume the monthly risk-free interest rate over this period was .7%.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Now calculate the Sharpe ratio the fund would have realized if we extend the sample period by 1 month to include October 1987. What do you conclude about performance evaluation and tail risk for funds pursuing option-like strategies?
</a:t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15</xdr:col>
      <xdr:colOff>504825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010400" y="4371975"/>
          <a:ext cx="4505325" cy="1714500"/>
        </a:xfrm>
        <a:prstGeom prst="rect">
          <a:avLst/>
        </a:prstGeom>
        <a:solidFill>
          <a:srgbClr val="93CDD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What do you conclude about performance evaluation and tail risk for funds pursuing option-like strategies?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Performance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evaluation metrics for regular funds are not appropriate for funds pursuing option-like strategies.  The tail risk for funds pursuing option-like strategies is substantial.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8.28125" style="2" customWidth="1"/>
    <col min="2" max="2" width="14.7109375" style="2" customWidth="1"/>
    <col min="3" max="3" width="15.57421875" style="2" customWidth="1"/>
    <col min="4" max="4" width="11.00390625" style="2" customWidth="1"/>
    <col min="5" max="5" width="15.421875" style="2" customWidth="1"/>
    <col min="6" max="7" width="14.7109375" style="2" customWidth="1"/>
    <col min="8" max="16384" width="14.7109375" style="2" hidden="1" customWidth="1"/>
  </cols>
  <sheetData>
    <row r="1" spans="1:7" ht="18">
      <c r="A1" s="1" t="s">
        <v>24</v>
      </c>
      <c r="B1" s="1"/>
      <c r="C1" s="1"/>
      <c r="D1" s="1"/>
      <c r="E1" s="1"/>
      <c r="F1" s="1"/>
      <c r="G1" s="1"/>
    </row>
    <row r="2" spans="1:7" ht="18">
      <c r="A2" s="1" t="s">
        <v>0</v>
      </c>
      <c r="B2" s="1"/>
      <c r="C2" s="1"/>
      <c r="D2" s="1"/>
      <c r="E2" s="1"/>
      <c r="F2" s="1"/>
      <c r="G2" s="1"/>
    </row>
    <row r="3" spans="1:7" ht="18">
      <c r="A3" s="1" t="s">
        <v>2</v>
      </c>
      <c r="B3" s="1"/>
      <c r="C3" s="1"/>
      <c r="D3" s="1"/>
      <c r="E3" s="1"/>
      <c r="F3" s="1"/>
      <c r="G3" s="1"/>
    </row>
    <row r="4" ht="18">
      <c r="D4" s="10" t="s">
        <v>20</v>
      </c>
    </row>
    <row r="5" spans="2:6" ht="18">
      <c r="B5" s="18" t="s">
        <v>1</v>
      </c>
      <c r="C5" s="18"/>
      <c r="E5" s="18" t="s">
        <v>23</v>
      </c>
      <c r="F5" s="18"/>
    </row>
    <row r="6" spans="2:4" ht="18">
      <c r="B6"/>
      <c r="C6"/>
      <c r="D6"/>
    </row>
    <row r="7" ht="18"/>
    <row r="8" ht="18"/>
    <row r="9" ht="18"/>
    <row r="10" ht="18"/>
    <row r="11" ht="18"/>
    <row r="12" ht="18"/>
    <row r="13" ht="18"/>
    <row r="14" ht="18"/>
    <row r="15" spans="1:7" ht="18">
      <c r="A15" s="17" t="s">
        <v>25</v>
      </c>
      <c r="B15" s="17"/>
      <c r="C15" s="17"/>
      <c r="D15" s="17"/>
      <c r="E15" s="17"/>
      <c r="F15" s="17"/>
      <c r="G15" s="17"/>
    </row>
    <row r="16" ht="18"/>
    <row r="17" ht="18" hidden="1"/>
    <row r="18" ht="18" hidden="1"/>
    <row r="19" ht="18" hidden="1"/>
    <row r="20" ht="18"/>
  </sheetData>
  <sheetProtection/>
  <mergeCells count="3">
    <mergeCell ref="A15:G15"/>
    <mergeCell ref="B5:C5"/>
    <mergeCell ref="E5:F5"/>
  </mergeCells>
  <hyperlinks>
    <hyperlink ref="B5:C5" location="'Problem 12'!A1" tooltip="Problem 11" display="Problem 12"/>
    <hyperlink ref="E5:F5" location="'Problem 13'!A1" tooltip="Problem 12" display="Problem 13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N137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11.57421875" style="0" customWidth="1"/>
    <col min="2" max="2" width="9.140625" style="0" customWidth="1"/>
    <col min="3" max="3" width="11.421875" style="0" customWidth="1"/>
    <col min="4" max="7" width="9.140625" style="0" customWidth="1"/>
    <col min="8" max="8" width="10.421875" style="0" customWidth="1"/>
    <col min="9" max="9" width="9.140625" style="0" customWidth="1"/>
    <col min="10" max="10" width="12.421875" style="0" customWidth="1"/>
    <col min="11" max="15" width="9.140625" style="0" customWidth="1"/>
    <col min="16" max="16384" width="0" style="0" hidden="1" customWidth="1"/>
  </cols>
  <sheetData>
    <row r="13" spans="1:14" ht="12.75">
      <c r="A13" s="5" t="s">
        <v>6</v>
      </c>
      <c r="M13" s="19" t="s">
        <v>3</v>
      </c>
      <c r="N13" s="19"/>
    </row>
    <row r="14" spans="13:14" ht="12.75">
      <c r="M14" s="19"/>
      <c r="N14" s="19"/>
    </row>
    <row r="15" spans="1:10" ht="12.75">
      <c r="A15" t="s">
        <v>4</v>
      </c>
      <c r="B15" s="3" t="s">
        <v>5</v>
      </c>
      <c r="C15" s="6" t="s">
        <v>7</v>
      </c>
      <c r="D15" s="6" t="s">
        <v>8</v>
      </c>
      <c r="F15" s="8" t="s">
        <v>13</v>
      </c>
      <c r="H15" s="6" t="s">
        <v>11</v>
      </c>
      <c r="J15" s="6" t="s">
        <v>12</v>
      </c>
    </row>
    <row r="16" spans="1:10" ht="12.75">
      <c r="A16" s="4">
        <v>28369</v>
      </c>
      <c r="B16" s="3">
        <v>96.53</v>
      </c>
      <c r="F16" s="6" t="s">
        <v>9</v>
      </c>
      <c r="H16" s="11">
        <f>AVERAGE(D17:D136)</f>
        <v>0.24368749999999934</v>
      </c>
      <c r="J16" s="11">
        <f>AVERAGE(D17:D137)</f>
        <v>0.687528925619834</v>
      </c>
    </row>
    <row r="17" spans="1:10" ht="12.75">
      <c r="A17" s="4">
        <v>28399</v>
      </c>
      <c r="B17" s="3">
        <v>92.34</v>
      </c>
      <c r="C17" s="7">
        <f>+B16*0.95</f>
        <v>91.70349999999999</v>
      </c>
      <c r="D17" s="7">
        <f>IF(C17&gt;B17,C17-B17,0)</f>
        <v>0</v>
      </c>
      <c r="F17" s="6" t="s">
        <v>10</v>
      </c>
      <c r="H17" s="7">
        <f>STDEV(D17:D136)</f>
        <v>1.095114958975471</v>
      </c>
      <c r="J17" s="11">
        <f>STDEV(D17:D137)</f>
        <v>5.002569673968203</v>
      </c>
    </row>
    <row r="18" spans="1:4" ht="12.75">
      <c r="A18" s="4">
        <v>28430</v>
      </c>
      <c r="B18" s="3">
        <v>94.83</v>
      </c>
      <c r="C18" s="7">
        <f aca="true" t="shared" si="0" ref="C18:C81">+B17*0.95</f>
        <v>87.723</v>
      </c>
      <c r="D18" s="7">
        <f>IF(C18&gt;B18,C18-B18,0)</f>
        <v>0</v>
      </c>
    </row>
    <row r="19" spans="1:4" ht="12.75">
      <c r="A19" s="4">
        <v>28460</v>
      </c>
      <c r="B19" s="3">
        <v>95.1</v>
      </c>
      <c r="C19" s="7">
        <f t="shared" si="0"/>
        <v>90.0885</v>
      </c>
      <c r="D19" s="7">
        <f>IF(C19&gt;B19,C19-B19,0)</f>
        <v>0</v>
      </c>
    </row>
    <row r="20" spans="1:4" ht="12.75">
      <c r="A20" s="4">
        <v>28491</v>
      </c>
      <c r="B20" s="3">
        <v>89.25</v>
      </c>
      <c r="C20" s="7">
        <f t="shared" si="0"/>
        <v>90.34499999999998</v>
      </c>
      <c r="D20" s="7">
        <f>IF(C20&gt;B20,C20-B20,0)</f>
        <v>1.0949999999999847</v>
      </c>
    </row>
    <row r="21" spans="1:4" ht="12.75">
      <c r="A21" s="4">
        <v>28522</v>
      </c>
      <c r="B21" s="3">
        <v>87.04</v>
      </c>
      <c r="C21" s="7">
        <f t="shared" si="0"/>
        <v>84.7875</v>
      </c>
      <c r="D21" s="7">
        <f>IF(C21&gt;B21,C21-B21,0)</f>
        <v>0</v>
      </c>
    </row>
    <row r="22" spans="1:4" ht="12.75">
      <c r="A22" s="4">
        <v>28550</v>
      </c>
      <c r="B22" s="3">
        <v>89.21</v>
      </c>
      <c r="C22" s="7">
        <f t="shared" si="0"/>
        <v>82.688</v>
      </c>
      <c r="D22" s="7">
        <f aca="true" t="shared" si="1" ref="D22:D85">IF(C22&gt;B22,C22-B22,0)</f>
        <v>0</v>
      </c>
    </row>
    <row r="23" spans="1:4" ht="12.75">
      <c r="A23" s="4">
        <v>28581</v>
      </c>
      <c r="B23" s="3">
        <v>96.83</v>
      </c>
      <c r="C23" s="7">
        <f t="shared" si="0"/>
        <v>84.74949999999998</v>
      </c>
      <c r="D23" s="7">
        <f t="shared" si="1"/>
        <v>0</v>
      </c>
    </row>
    <row r="24" spans="1:4" ht="12.75">
      <c r="A24" s="4">
        <v>28611</v>
      </c>
      <c r="B24" s="3">
        <v>97.24</v>
      </c>
      <c r="C24" s="7">
        <f t="shared" si="0"/>
        <v>91.98849999999999</v>
      </c>
      <c r="D24" s="7">
        <f t="shared" si="1"/>
        <v>0</v>
      </c>
    </row>
    <row r="25" spans="1:4" ht="12.75">
      <c r="A25" s="4">
        <v>28642</v>
      </c>
      <c r="B25" s="3">
        <v>95.53</v>
      </c>
      <c r="C25" s="7">
        <f t="shared" si="0"/>
        <v>92.37799999999999</v>
      </c>
      <c r="D25" s="7">
        <f t="shared" si="1"/>
        <v>0</v>
      </c>
    </row>
    <row r="26" spans="1:4" ht="12.75">
      <c r="A26" s="4">
        <v>28672</v>
      </c>
      <c r="B26" s="3">
        <v>100.68</v>
      </c>
      <c r="C26" s="7">
        <f t="shared" si="0"/>
        <v>90.7535</v>
      </c>
      <c r="D26" s="7">
        <f t="shared" si="1"/>
        <v>0</v>
      </c>
    </row>
    <row r="27" spans="1:4" ht="12.75">
      <c r="A27" s="4">
        <v>28703</v>
      </c>
      <c r="B27" s="3">
        <v>103.29</v>
      </c>
      <c r="C27" s="7">
        <f t="shared" si="0"/>
        <v>95.646</v>
      </c>
      <c r="D27" s="7">
        <f t="shared" si="1"/>
        <v>0</v>
      </c>
    </row>
    <row r="28" spans="1:4" ht="12.75">
      <c r="A28" s="4">
        <v>28734</v>
      </c>
      <c r="B28" s="3">
        <v>102.54</v>
      </c>
      <c r="C28" s="7">
        <f t="shared" si="0"/>
        <v>98.1255</v>
      </c>
      <c r="D28" s="7">
        <f t="shared" si="1"/>
        <v>0</v>
      </c>
    </row>
    <row r="29" spans="1:4" ht="12.75">
      <c r="A29" s="4">
        <v>28764</v>
      </c>
      <c r="B29" s="3">
        <v>93.15</v>
      </c>
      <c r="C29" s="7">
        <f t="shared" si="0"/>
        <v>97.413</v>
      </c>
      <c r="D29" s="7">
        <f t="shared" si="1"/>
        <v>4.262999999999991</v>
      </c>
    </row>
    <row r="30" spans="1:4" ht="12.75">
      <c r="A30" s="4">
        <v>28795</v>
      </c>
      <c r="B30" s="3">
        <v>94.7</v>
      </c>
      <c r="C30" s="7">
        <f t="shared" si="0"/>
        <v>88.4925</v>
      </c>
      <c r="D30" s="7">
        <f t="shared" si="1"/>
        <v>0</v>
      </c>
    </row>
    <row r="31" spans="1:4" ht="12.75">
      <c r="A31" s="4">
        <v>28825</v>
      </c>
      <c r="B31" s="3">
        <v>96.11</v>
      </c>
      <c r="C31" s="7">
        <f t="shared" si="0"/>
        <v>89.965</v>
      </c>
      <c r="D31" s="7">
        <f t="shared" si="1"/>
        <v>0</v>
      </c>
    </row>
    <row r="32" spans="1:4" ht="12.75">
      <c r="A32" s="4">
        <v>28856</v>
      </c>
      <c r="B32" s="3">
        <v>99.93</v>
      </c>
      <c r="C32" s="7">
        <f t="shared" si="0"/>
        <v>91.30449999999999</v>
      </c>
      <c r="D32" s="7">
        <f t="shared" si="1"/>
        <v>0</v>
      </c>
    </row>
    <row r="33" spans="1:4" ht="12.75">
      <c r="A33" s="4">
        <v>28887</v>
      </c>
      <c r="B33" s="3">
        <v>96.28</v>
      </c>
      <c r="C33" s="7">
        <f t="shared" si="0"/>
        <v>94.9335</v>
      </c>
      <c r="D33" s="7">
        <f t="shared" si="1"/>
        <v>0</v>
      </c>
    </row>
    <row r="34" spans="1:4" ht="12.75">
      <c r="A34" s="4">
        <v>28915</v>
      </c>
      <c r="B34" s="3">
        <v>101.59</v>
      </c>
      <c r="C34" s="7">
        <f t="shared" si="0"/>
        <v>91.466</v>
      </c>
      <c r="D34" s="7">
        <f t="shared" si="1"/>
        <v>0</v>
      </c>
    </row>
    <row r="35" spans="1:4" ht="12.75">
      <c r="A35" s="4">
        <v>28946</v>
      </c>
      <c r="B35" s="3">
        <v>101.76</v>
      </c>
      <c r="C35" s="7">
        <f t="shared" si="0"/>
        <v>96.5105</v>
      </c>
      <c r="D35" s="7">
        <f t="shared" si="1"/>
        <v>0</v>
      </c>
    </row>
    <row r="36" spans="1:4" ht="12.75">
      <c r="A36" s="4">
        <v>28976</v>
      </c>
      <c r="B36" s="3">
        <v>99.08</v>
      </c>
      <c r="C36" s="7">
        <f t="shared" si="0"/>
        <v>96.672</v>
      </c>
      <c r="D36" s="7">
        <f t="shared" si="1"/>
        <v>0</v>
      </c>
    </row>
    <row r="37" spans="1:4" ht="12.75">
      <c r="A37" s="4">
        <v>29007</v>
      </c>
      <c r="B37" s="3">
        <v>102.91</v>
      </c>
      <c r="C37" s="7">
        <f t="shared" si="0"/>
        <v>94.12599999999999</v>
      </c>
      <c r="D37" s="7">
        <f t="shared" si="1"/>
        <v>0</v>
      </c>
    </row>
    <row r="38" spans="1:4" ht="12.75">
      <c r="A38" s="4">
        <v>29037</v>
      </c>
      <c r="B38" s="3">
        <v>103.81</v>
      </c>
      <c r="C38" s="7">
        <f t="shared" si="0"/>
        <v>97.7645</v>
      </c>
      <c r="D38" s="7">
        <f t="shared" si="1"/>
        <v>0</v>
      </c>
    </row>
    <row r="39" spans="1:4" ht="12.75">
      <c r="A39" s="4">
        <v>29068</v>
      </c>
      <c r="B39" s="3">
        <v>109.32</v>
      </c>
      <c r="C39" s="7">
        <f t="shared" si="0"/>
        <v>98.6195</v>
      </c>
      <c r="D39" s="7">
        <f t="shared" si="1"/>
        <v>0</v>
      </c>
    </row>
    <row r="40" spans="1:4" ht="12.75">
      <c r="A40" s="4">
        <v>29099</v>
      </c>
      <c r="B40" s="3">
        <v>109.32</v>
      </c>
      <c r="C40" s="7">
        <f t="shared" si="0"/>
        <v>103.85399999999998</v>
      </c>
      <c r="D40" s="7">
        <f t="shared" si="1"/>
        <v>0</v>
      </c>
    </row>
    <row r="41" spans="1:4" ht="12.75">
      <c r="A41" s="4">
        <v>29129</v>
      </c>
      <c r="B41" s="3">
        <v>101.82</v>
      </c>
      <c r="C41" s="7">
        <f t="shared" si="0"/>
        <v>103.85399999999998</v>
      </c>
      <c r="D41" s="7">
        <f t="shared" si="1"/>
        <v>2.033999999999992</v>
      </c>
    </row>
    <row r="42" spans="1:4" ht="12.75">
      <c r="A42" s="4">
        <v>29160</v>
      </c>
      <c r="B42" s="3">
        <v>106.16</v>
      </c>
      <c r="C42" s="7">
        <f t="shared" si="0"/>
        <v>96.72899999999998</v>
      </c>
      <c r="D42" s="7">
        <f t="shared" si="1"/>
        <v>0</v>
      </c>
    </row>
    <row r="43" spans="1:4" ht="12.75">
      <c r="A43" s="4">
        <v>29190</v>
      </c>
      <c r="B43" s="3">
        <v>107.94</v>
      </c>
      <c r="C43" s="7">
        <f t="shared" si="0"/>
        <v>100.85199999999999</v>
      </c>
      <c r="D43" s="7">
        <f t="shared" si="1"/>
        <v>0</v>
      </c>
    </row>
    <row r="44" spans="1:4" ht="12.75">
      <c r="A44" s="4">
        <v>29221</v>
      </c>
      <c r="B44" s="3">
        <v>114.16</v>
      </c>
      <c r="C44" s="7">
        <f t="shared" si="0"/>
        <v>102.54299999999999</v>
      </c>
      <c r="D44" s="7">
        <f t="shared" si="1"/>
        <v>0</v>
      </c>
    </row>
    <row r="45" spans="1:4" ht="12.75">
      <c r="A45" s="4">
        <v>29252</v>
      </c>
      <c r="B45" s="3">
        <v>113.66</v>
      </c>
      <c r="C45" s="7">
        <f t="shared" si="0"/>
        <v>108.452</v>
      </c>
      <c r="D45" s="7">
        <f t="shared" si="1"/>
        <v>0</v>
      </c>
    </row>
    <row r="46" spans="1:4" ht="12.75">
      <c r="A46" s="4">
        <v>29281</v>
      </c>
      <c r="B46" s="3">
        <v>102.09</v>
      </c>
      <c r="C46" s="7">
        <f t="shared" si="0"/>
        <v>107.97699999999999</v>
      </c>
      <c r="D46" s="7">
        <f t="shared" si="1"/>
        <v>5.886999999999986</v>
      </c>
    </row>
    <row r="47" spans="1:4" ht="12.75">
      <c r="A47" s="4">
        <v>29312</v>
      </c>
      <c r="B47" s="3">
        <v>106.29</v>
      </c>
      <c r="C47" s="7">
        <f t="shared" si="0"/>
        <v>96.9855</v>
      </c>
      <c r="D47" s="7">
        <f t="shared" si="1"/>
        <v>0</v>
      </c>
    </row>
    <row r="48" spans="1:4" ht="12.75">
      <c r="A48" s="4">
        <v>29342</v>
      </c>
      <c r="B48" s="3">
        <v>111.24</v>
      </c>
      <c r="C48" s="7">
        <f t="shared" si="0"/>
        <v>100.9755</v>
      </c>
      <c r="D48" s="7">
        <f t="shared" si="1"/>
        <v>0</v>
      </c>
    </row>
    <row r="49" spans="1:4" ht="12.75">
      <c r="A49" s="4">
        <v>29373</v>
      </c>
      <c r="B49" s="3">
        <v>114.24</v>
      </c>
      <c r="C49" s="7">
        <f t="shared" si="0"/>
        <v>105.678</v>
      </c>
      <c r="D49" s="7">
        <f t="shared" si="1"/>
        <v>0</v>
      </c>
    </row>
    <row r="50" spans="1:4" ht="12.75">
      <c r="A50" s="4">
        <v>29403</v>
      </c>
      <c r="B50" s="3">
        <v>121.67</v>
      </c>
      <c r="C50" s="7">
        <f t="shared" si="0"/>
        <v>108.52799999999999</v>
      </c>
      <c r="D50" s="7">
        <f t="shared" si="1"/>
        <v>0</v>
      </c>
    </row>
    <row r="51" spans="1:4" ht="12.75">
      <c r="A51" s="4">
        <v>29434</v>
      </c>
      <c r="B51" s="3">
        <v>122.38</v>
      </c>
      <c r="C51" s="7">
        <f t="shared" si="0"/>
        <v>115.5865</v>
      </c>
      <c r="D51" s="7">
        <f t="shared" si="1"/>
        <v>0</v>
      </c>
    </row>
    <row r="52" spans="1:4" ht="12.75">
      <c r="A52" s="4">
        <v>29465</v>
      </c>
      <c r="B52" s="3">
        <v>125.46</v>
      </c>
      <c r="C52" s="7">
        <f t="shared" si="0"/>
        <v>116.261</v>
      </c>
      <c r="D52" s="7">
        <f t="shared" si="1"/>
        <v>0</v>
      </c>
    </row>
    <row r="53" spans="1:4" ht="12.75">
      <c r="A53" s="4">
        <v>29495</v>
      </c>
      <c r="B53" s="3">
        <v>127.47</v>
      </c>
      <c r="C53" s="7">
        <f t="shared" si="0"/>
        <v>119.18699999999998</v>
      </c>
      <c r="D53" s="7">
        <f t="shared" si="1"/>
        <v>0</v>
      </c>
    </row>
    <row r="54" spans="1:4" ht="12.75">
      <c r="A54" s="4">
        <v>29526</v>
      </c>
      <c r="B54" s="3">
        <v>140.52</v>
      </c>
      <c r="C54" s="7">
        <f t="shared" si="0"/>
        <v>121.09649999999999</v>
      </c>
      <c r="D54" s="7">
        <f t="shared" si="1"/>
        <v>0</v>
      </c>
    </row>
    <row r="55" spans="1:4" ht="12.75">
      <c r="A55" s="4">
        <v>29556</v>
      </c>
      <c r="B55" s="3">
        <v>135.76</v>
      </c>
      <c r="C55" s="7">
        <f t="shared" si="0"/>
        <v>133.494</v>
      </c>
      <c r="D55" s="7">
        <f t="shared" si="1"/>
        <v>0</v>
      </c>
    </row>
    <row r="56" spans="1:4" ht="12.75">
      <c r="A56" s="4">
        <v>29587</v>
      </c>
      <c r="B56" s="3">
        <v>129.55</v>
      </c>
      <c r="C56" s="7">
        <f t="shared" si="0"/>
        <v>128.97199999999998</v>
      </c>
      <c r="D56" s="7">
        <f t="shared" si="1"/>
        <v>0</v>
      </c>
    </row>
    <row r="57" spans="1:4" ht="12.75">
      <c r="A57" s="4">
        <v>29618</v>
      </c>
      <c r="B57" s="3">
        <v>131.27</v>
      </c>
      <c r="C57" s="7">
        <f t="shared" si="0"/>
        <v>123.0725</v>
      </c>
      <c r="D57" s="7">
        <f t="shared" si="1"/>
        <v>0</v>
      </c>
    </row>
    <row r="58" spans="1:4" ht="12.75">
      <c r="A58" s="4">
        <v>29646</v>
      </c>
      <c r="B58" s="3">
        <v>136</v>
      </c>
      <c r="C58" s="7">
        <f t="shared" si="0"/>
        <v>124.7065</v>
      </c>
      <c r="D58" s="7">
        <f t="shared" si="1"/>
        <v>0</v>
      </c>
    </row>
    <row r="59" spans="1:4" ht="12.75">
      <c r="A59" s="4">
        <v>29677</v>
      </c>
      <c r="B59" s="3">
        <v>132.81</v>
      </c>
      <c r="C59" s="7">
        <f t="shared" si="0"/>
        <v>129.2</v>
      </c>
      <c r="D59" s="7">
        <f t="shared" si="1"/>
        <v>0</v>
      </c>
    </row>
    <row r="60" spans="1:4" ht="12.75">
      <c r="A60" s="4">
        <v>29707</v>
      </c>
      <c r="B60" s="3">
        <v>132.59</v>
      </c>
      <c r="C60" s="7">
        <f t="shared" si="0"/>
        <v>126.1695</v>
      </c>
      <c r="D60" s="7">
        <f t="shared" si="1"/>
        <v>0</v>
      </c>
    </row>
    <row r="61" spans="1:4" ht="12.75">
      <c r="A61" s="4">
        <v>29738</v>
      </c>
      <c r="B61" s="3">
        <v>131.21</v>
      </c>
      <c r="C61" s="7">
        <f t="shared" si="0"/>
        <v>125.9605</v>
      </c>
      <c r="D61" s="7">
        <f t="shared" si="1"/>
        <v>0</v>
      </c>
    </row>
    <row r="62" spans="1:4" ht="12.75">
      <c r="A62" s="4">
        <v>29768</v>
      </c>
      <c r="B62" s="3">
        <v>130.92</v>
      </c>
      <c r="C62" s="7">
        <f t="shared" si="0"/>
        <v>124.6495</v>
      </c>
      <c r="D62" s="7">
        <f t="shared" si="1"/>
        <v>0</v>
      </c>
    </row>
    <row r="63" spans="1:4" ht="12.75">
      <c r="A63" s="4">
        <v>29799</v>
      </c>
      <c r="B63" s="3">
        <v>122.79</v>
      </c>
      <c r="C63" s="7">
        <f t="shared" si="0"/>
        <v>124.37399999999998</v>
      </c>
      <c r="D63" s="7">
        <f t="shared" si="1"/>
        <v>1.5839999999999748</v>
      </c>
    </row>
    <row r="64" spans="1:4" ht="12.75">
      <c r="A64" s="4">
        <v>29830</v>
      </c>
      <c r="B64" s="3">
        <v>116.18</v>
      </c>
      <c r="C64" s="7">
        <f t="shared" si="0"/>
        <v>116.6505</v>
      </c>
      <c r="D64" s="7">
        <f t="shared" si="1"/>
        <v>0.47049999999998704</v>
      </c>
    </row>
    <row r="65" spans="1:4" ht="12.75">
      <c r="A65" s="4">
        <v>29860</v>
      </c>
      <c r="B65" s="3">
        <v>121.89</v>
      </c>
      <c r="C65" s="7">
        <f t="shared" si="0"/>
        <v>110.371</v>
      </c>
      <c r="D65" s="7">
        <f t="shared" si="1"/>
        <v>0</v>
      </c>
    </row>
    <row r="66" spans="1:4" ht="12.75">
      <c r="A66" s="4">
        <v>29891</v>
      </c>
      <c r="B66" s="3">
        <v>126.35</v>
      </c>
      <c r="C66" s="7">
        <f t="shared" si="0"/>
        <v>115.79549999999999</v>
      </c>
      <c r="D66" s="7">
        <f t="shared" si="1"/>
        <v>0</v>
      </c>
    </row>
    <row r="67" spans="1:4" ht="12.75">
      <c r="A67" s="4">
        <v>29921</v>
      </c>
      <c r="B67" s="3">
        <v>122.55</v>
      </c>
      <c r="C67" s="7">
        <f t="shared" si="0"/>
        <v>120.03249999999998</v>
      </c>
      <c r="D67" s="7">
        <f t="shared" si="1"/>
        <v>0</v>
      </c>
    </row>
    <row r="68" spans="1:4" ht="12.75">
      <c r="A68" s="4">
        <v>29952</v>
      </c>
      <c r="B68" s="3">
        <v>120.4</v>
      </c>
      <c r="C68" s="7">
        <f t="shared" si="0"/>
        <v>116.42249999999999</v>
      </c>
      <c r="D68" s="7">
        <f t="shared" si="1"/>
        <v>0</v>
      </c>
    </row>
    <row r="69" spans="1:4" ht="12.75">
      <c r="A69" s="4">
        <v>29983</v>
      </c>
      <c r="B69" s="3">
        <v>113.11</v>
      </c>
      <c r="C69" s="7">
        <f t="shared" si="0"/>
        <v>114.38</v>
      </c>
      <c r="D69" s="7">
        <f t="shared" si="1"/>
        <v>1.269999999999996</v>
      </c>
    </row>
    <row r="70" spans="1:4" ht="12.75">
      <c r="A70" s="4">
        <v>30011</v>
      </c>
      <c r="B70" s="3">
        <v>111.96</v>
      </c>
      <c r="C70" s="7">
        <f t="shared" si="0"/>
        <v>107.4545</v>
      </c>
      <c r="D70" s="7">
        <f t="shared" si="1"/>
        <v>0</v>
      </c>
    </row>
    <row r="71" spans="1:4" ht="12.75">
      <c r="A71" s="4">
        <v>30042</v>
      </c>
      <c r="B71" s="3">
        <v>116.44</v>
      </c>
      <c r="C71" s="7">
        <f t="shared" si="0"/>
        <v>106.362</v>
      </c>
      <c r="D71" s="7">
        <f t="shared" si="1"/>
        <v>0</v>
      </c>
    </row>
    <row r="72" spans="1:4" ht="12.75">
      <c r="A72" s="4">
        <v>30072</v>
      </c>
      <c r="B72" s="3">
        <v>111.88</v>
      </c>
      <c r="C72" s="7">
        <f t="shared" si="0"/>
        <v>110.618</v>
      </c>
      <c r="D72" s="7">
        <f t="shared" si="1"/>
        <v>0</v>
      </c>
    </row>
    <row r="73" spans="1:4" ht="12.75">
      <c r="A73" s="4">
        <v>30103</v>
      </c>
      <c r="B73" s="3">
        <v>109.61</v>
      </c>
      <c r="C73" s="7">
        <f t="shared" si="0"/>
        <v>106.28599999999999</v>
      </c>
      <c r="D73" s="7">
        <f t="shared" si="1"/>
        <v>0</v>
      </c>
    </row>
    <row r="74" spans="1:4" ht="12.75">
      <c r="A74" s="4">
        <v>30133</v>
      </c>
      <c r="B74" s="3">
        <v>107.09</v>
      </c>
      <c r="C74" s="7">
        <f t="shared" si="0"/>
        <v>104.1295</v>
      </c>
      <c r="D74" s="7">
        <f t="shared" si="1"/>
        <v>0</v>
      </c>
    </row>
    <row r="75" spans="1:4" ht="12.75">
      <c r="A75" s="4">
        <v>30164</v>
      </c>
      <c r="B75" s="3">
        <v>119.51</v>
      </c>
      <c r="C75" s="7">
        <f t="shared" si="0"/>
        <v>101.7355</v>
      </c>
      <c r="D75" s="7">
        <f t="shared" si="1"/>
        <v>0</v>
      </c>
    </row>
    <row r="76" spans="1:4" ht="12.75">
      <c r="A76" s="4">
        <v>30195</v>
      </c>
      <c r="B76" s="3">
        <v>120.42</v>
      </c>
      <c r="C76" s="7">
        <f t="shared" si="0"/>
        <v>113.5345</v>
      </c>
      <c r="D76" s="7">
        <f t="shared" si="1"/>
        <v>0</v>
      </c>
    </row>
    <row r="77" spans="1:4" ht="12.75">
      <c r="A77" s="4">
        <v>30225</v>
      </c>
      <c r="B77" s="3">
        <v>133.72</v>
      </c>
      <c r="C77" s="7">
        <f t="shared" si="0"/>
        <v>114.399</v>
      </c>
      <c r="D77" s="7">
        <f t="shared" si="1"/>
        <v>0</v>
      </c>
    </row>
    <row r="78" spans="1:4" ht="12.75">
      <c r="A78" s="4">
        <v>30256</v>
      </c>
      <c r="B78" s="3">
        <v>138.53</v>
      </c>
      <c r="C78" s="7">
        <f t="shared" si="0"/>
        <v>127.03399999999999</v>
      </c>
      <c r="D78" s="7">
        <f t="shared" si="1"/>
        <v>0</v>
      </c>
    </row>
    <row r="79" spans="1:4" ht="12.75">
      <c r="A79" s="4">
        <v>30286</v>
      </c>
      <c r="B79" s="3">
        <v>140.64</v>
      </c>
      <c r="C79" s="7">
        <f t="shared" si="0"/>
        <v>131.6035</v>
      </c>
      <c r="D79" s="7">
        <f t="shared" si="1"/>
        <v>0</v>
      </c>
    </row>
    <row r="80" spans="1:4" ht="12.75">
      <c r="A80" s="4">
        <v>30317</v>
      </c>
      <c r="B80" s="3">
        <v>145.3</v>
      </c>
      <c r="C80" s="7">
        <f t="shared" si="0"/>
        <v>133.60799999999998</v>
      </c>
      <c r="D80" s="7">
        <f t="shared" si="1"/>
        <v>0</v>
      </c>
    </row>
    <row r="81" spans="1:4" ht="12.75">
      <c r="A81" s="4">
        <v>30348</v>
      </c>
      <c r="B81" s="3">
        <v>148.06</v>
      </c>
      <c r="C81" s="7">
        <f t="shared" si="0"/>
        <v>138.035</v>
      </c>
      <c r="D81" s="7">
        <f t="shared" si="1"/>
        <v>0</v>
      </c>
    </row>
    <row r="82" spans="1:4" ht="12.75">
      <c r="A82" s="4">
        <v>30376</v>
      </c>
      <c r="B82" s="3">
        <v>152.96</v>
      </c>
      <c r="C82" s="7">
        <f aca="true" t="shared" si="2" ref="C82:C137">+B81*0.95</f>
        <v>140.65699999999998</v>
      </c>
      <c r="D82" s="7">
        <f t="shared" si="1"/>
        <v>0</v>
      </c>
    </row>
    <row r="83" spans="1:4" ht="12.75">
      <c r="A83" s="4">
        <v>30407</v>
      </c>
      <c r="B83" s="3">
        <v>164.43</v>
      </c>
      <c r="C83" s="7">
        <f t="shared" si="2"/>
        <v>145.312</v>
      </c>
      <c r="D83" s="7">
        <f t="shared" si="1"/>
        <v>0</v>
      </c>
    </row>
    <row r="84" spans="1:4" ht="12.75">
      <c r="A84" s="4">
        <v>30437</v>
      </c>
      <c r="B84" s="3">
        <v>162.39</v>
      </c>
      <c r="C84" s="7">
        <f t="shared" si="2"/>
        <v>156.2085</v>
      </c>
      <c r="D84" s="7">
        <f t="shared" si="1"/>
        <v>0</v>
      </c>
    </row>
    <row r="85" spans="1:4" ht="12.75">
      <c r="A85" s="4">
        <v>30468</v>
      </c>
      <c r="B85" s="3">
        <v>167.64</v>
      </c>
      <c r="C85" s="7">
        <f t="shared" si="2"/>
        <v>154.27049999999997</v>
      </c>
      <c r="D85" s="7">
        <f t="shared" si="1"/>
        <v>0</v>
      </c>
    </row>
    <row r="86" spans="1:4" ht="12.75">
      <c r="A86" s="4">
        <v>30498</v>
      </c>
      <c r="B86" s="3">
        <v>162.56</v>
      </c>
      <c r="C86" s="7">
        <f t="shared" si="2"/>
        <v>159.25799999999998</v>
      </c>
      <c r="D86" s="7">
        <f aca="true" t="shared" si="3" ref="D86:D137">IF(C86&gt;B86,C86-B86,0)</f>
        <v>0</v>
      </c>
    </row>
    <row r="87" spans="1:4" ht="12.75">
      <c r="A87" s="4">
        <v>30529</v>
      </c>
      <c r="B87" s="3">
        <v>164.4</v>
      </c>
      <c r="C87" s="7">
        <f t="shared" si="2"/>
        <v>154.432</v>
      </c>
      <c r="D87" s="7">
        <f t="shared" si="3"/>
        <v>0</v>
      </c>
    </row>
    <row r="88" spans="1:4" ht="12.75">
      <c r="A88" s="4">
        <v>30560</v>
      </c>
      <c r="B88" s="3">
        <v>166.07</v>
      </c>
      <c r="C88" s="7">
        <f t="shared" si="2"/>
        <v>156.18</v>
      </c>
      <c r="D88" s="7">
        <f t="shared" si="3"/>
        <v>0</v>
      </c>
    </row>
    <row r="89" spans="1:4" ht="12.75">
      <c r="A89" s="4">
        <v>30590</v>
      </c>
      <c r="B89" s="3">
        <v>163.55</v>
      </c>
      <c r="C89" s="7">
        <f t="shared" si="2"/>
        <v>157.76649999999998</v>
      </c>
      <c r="D89" s="7">
        <f t="shared" si="3"/>
        <v>0</v>
      </c>
    </row>
    <row r="90" spans="1:4" ht="12.75">
      <c r="A90" s="4">
        <v>30621</v>
      </c>
      <c r="B90" s="3">
        <v>166.4</v>
      </c>
      <c r="C90" s="7">
        <f t="shared" si="2"/>
        <v>155.3725</v>
      </c>
      <c r="D90" s="7">
        <f t="shared" si="3"/>
        <v>0</v>
      </c>
    </row>
    <row r="91" spans="1:4" ht="12.75">
      <c r="A91" s="4">
        <v>30651</v>
      </c>
      <c r="B91" s="3">
        <v>164.93</v>
      </c>
      <c r="C91" s="7">
        <f t="shared" si="2"/>
        <v>158.07999999999998</v>
      </c>
      <c r="D91" s="7">
        <f t="shared" si="3"/>
        <v>0</v>
      </c>
    </row>
    <row r="92" spans="1:4" ht="12.75">
      <c r="A92" s="4">
        <v>30682</v>
      </c>
      <c r="B92" s="3">
        <v>163.41</v>
      </c>
      <c r="C92" s="7">
        <f t="shared" si="2"/>
        <v>156.6835</v>
      </c>
      <c r="D92" s="7">
        <f t="shared" si="3"/>
        <v>0</v>
      </c>
    </row>
    <row r="93" spans="1:4" ht="12.75">
      <c r="A93" s="4">
        <v>30713</v>
      </c>
      <c r="B93" s="3">
        <v>157.06</v>
      </c>
      <c r="C93" s="7">
        <f t="shared" si="2"/>
        <v>155.2395</v>
      </c>
      <c r="D93" s="7">
        <f t="shared" si="3"/>
        <v>0</v>
      </c>
    </row>
    <row r="94" spans="1:4" ht="12.75">
      <c r="A94" s="4">
        <v>30742</v>
      </c>
      <c r="B94" s="3">
        <v>159.18</v>
      </c>
      <c r="C94" s="7">
        <f t="shared" si="2"/>
        <v>149.207</v>
      </c>
      <c r="D94" s="7">
        <f t="shared" si="3"/>
        <v>0</v>
      </c>
    </row>
    <row r="95" spans="1:4" ht="12.75">
      <c r="A95" s="4">
        <v>30773</v>
      </c>
      <c r="B95" s="3">
        <v>160.05</v>
      </c>
      <c r="C95" s="7">
        <f t="shared" si="2"/>
        <v>151.221</v>
      </c>
      <c r="D95" s="7">
        <f t="shared" si="3"/>
        <v>0</v>
      </c>
    </row>
    <row r="96" spans="1:4" ht="12.75">
      <c r="A96" s="4">
        <v>30803</v>
      </c>
      <c r="B96" s="3">
        <v>150.55</v>
      </c>
      <c r="C96" s="7">
        <f t="shared" si="2"/>
        <v>152.0475</v>
      </c>
      <c r="D96" s="7">
        <f t="shared" si="3"/>
        <v>1.4975000000000023</v>
      </c>
    </row>
    <row r="97" spans="1:4" ht="12.75">
      <c r="A97" s="4">
        <v>30834</v>
      </c>
      <c r="B97" s="3">
        <v>153.18</v>
      </c>
      <c r="C97" s="7">
        <f t="shared" si="2"/>
        <v>143.0225</v>
      </c>
      <c r="D97" s="7">
        <f t="shared" si="3"/>
        <v>0</v>
      </c>
    </row>
    <row r="98" spans="1:4" ht="12.75">
      <c r="A98" s="4">
        <v>30864</v>
      </c>
      <c r="B98" s="3">
        <v>150.66</v>
      </c>
      <c r="C98" s="7">
        <f t="shared" si="2"/>
        <v>145.521</v>
      </c>
      <c r="D98" s="7">
        <f t="shared" si="3"/>
        <v>0</v>
      </c>
    </row>
    <row r="99" spans="1:4" ht="12.75">
      <c r="A99" s="4">
        <v>30895</v>
      </c>
      <c r="B99" s="3">
        <v>166.68</v>
      </c>
      <c r="C99" s="7">
        <f t="shared" si="2"/>
        <v>143.12699999999998</v>
      </c>
      <c r="D99" s="7">
        <f t="shared" si="3"/>
        <v>0</v>
      </c>
    </row>
    <row r="100" spans="1:4" ht="12.75">
      <c r="A100" s="4">
        <v>30926</v>
      </c>
      <c r="B100" s="3">
        <v>166.1</v>
      </c>
      <c r="C100" s="7">
        <f t="shared" si="2"/>
        <v>158.346</v>
      </c>
      <c r="D100" s="7">
        <f t="shared" si="3"/>
        <v>0</v>
      </c>
    </row>
    <row r="101" spans="1:4" ht="12.75">
      <c r="A101" s="4">
        <v>30956</v>
      </c>
      <c r="B101" s="3">
        <v>166.09</v>
      </c>
      <c r="C101" s="7">
        <f t="shared" si="2"/>
        <v>157.795</v>
      </c>
      <c r="D101" s="7">
        <f t="shared" si="3"/>
        <v>0</v>
      </c>
    </row>
    <row r="102" spans="1:4" ht="12.75">
      <c r="A102" s="4">
        <v>30987</v>
      </c>
      <c r="B102" s="3">
        <v>163.58</v>
      </c>
      <c r="C102" s="7">
        <f t="shared" si="2"/>
        <v>157.78549999999998</v>
      </c>
      <c r="D102" s="7">
        <f t="shared" si="3"/>
        <v>0</v>
      </c>
    </row>
    <row r="103" spans="1:4" ht="12.75">
      <c r="A103" s="4">
        <v>31017</v>
      </c>
      <c r="B103" s="3">
        <v>167.24</v>
      </c>
      <c r="C103" s="7">
        <f t="shared" si="2"/>
        <v>155.401</v>
      </c>
      <c r="D103" s="7">
        <f t="shared" si="3"/>
        <v>0</v>
      </c>
    </row>
    <row r="104" spans="1:4" ht="12.75">
      <c r="A104" s="4">
        <v>31048</v>
      </c>
      <c r="B104" s="3">
        <v>179.63</v>
      </c>
      <c r="C104" s="7">
        <f t="shared" si="2"/>
        <v>158.87800000000001</v>
      </c>
      <c r="D104" s="7">
        <f t="shared" si="3"/>
        <v>0</v>
      </c>
    </row>
    <row r="105" spans="1:4" ht="12.75">
      <c r="A105" s="4">
        <v>31079</v>
      </c>
      <c r="B105" s="3">
        <v>181.18</v>
      </c>
      <c r="C105" s="7">
        <f t="shared" si="2"/>
        <v>170.64849999999998</v>
      </c>
      <c r="D105" s="7">
        <f t="shared" si="3"/>
        <v>0</v>
      </c>
    </row>
    <row r="106" spans="1:4" ht="12.75">
      <c r="A106" s="4">
        <v>31107</v>
      </c>
      <c r="B106" s="3">
        <v>180.66</v>
      </c>
      <c r="C106" s="7">
        <f t="shared" si="2"/>
        <v>172.121</v>
      </c>
      <c r="D106" s="7">
        <f t="shared" si="3"/>
        <v>0</v>
      </c>
    </row>
    <row r="107" spans="1:4" ht="12.75">
      <c r="A107" s="4">
        <v>31138</v>
      </c>
      <c r="B107" s="3">
        <v>179.83</v>
      </c>
      <c r="C107" s="7">
        <f t="shared" si="2"/>
        <v>171.62699999999998</v>
      </c>
      <c r="D107" s="7">
        <f t="shared" si="3"/>
        <v>0</v>
      </c>
    </row>
    <row r="108" spans="1:4" ht="12.75">
      <c r="A108" s="4">
        <v>31168</v>
      </c>
      <c r="B108" s="3">
        <v>189.55</v>
      </c>
      <c r="C108" s="7">
        <f t="shared" si="2"/>
        <v>170.8385</v>
      </c>
      <c r="D108" s="7">
        <f t="shared" si="3"/>
        <v>0</v>
      </c>
    </row>
    <row r="109" spans="1:4" ht="12.75">
      <c r="A109" s="4">
        <v>31199</v>
      </c>
      <c r="B109" s="3">
        <v>191.85</v>
      </c>
      <c r="C109" s="7">
        <f t="shared" si="2"/>
        <v>180.0725</v>
      </c>
      <c r="D109" s="7">
        <f t="shared" si="3"/>
        <v>0</v>
      </c>
    </row>
    <row r="110" spans="1:4" ht="12.75">
      <c r="A110" s="4">
        <v>31229</v>
      </c>
      <c r="B110" s="3">
        <v>190.92</v>
      </c>
      <c r="C110" s="7">
        <f t="shared" si="2"/>
        <v>182.2575</v>
      </c>
      <c r="D110" s="7">
        <f t="shared" si="3"/>
        <v>0</v>
      </c>
    </row>
    <row r="111" spans="1:4" ht="12.75">
      <c r="A111" s="4">
        <v>31260</v>
      </c>
      <c r="B111" s="3">
        <v>188.63</v>
      </c>
      <c r="C111" s="7">
        <f t="shared" si="2"/>
        <v>181.37399999999997</v>
      </c>
      <c r="D111" s="7">
        <f t="shared" si="3"/>
        <v>0</v>
      </c>
    </row>
    <row r="112" spans="1:4" ht="12.75">
      <c r="A112" s="4">
        <v>31291</v>
      </c>
      <c r="B112" s="3">
        <v>182.08</v>
      </c>
      <c r="C112" s="7">
        <f t="shared" si="2"/>
        <v>179.1985</v>
      </c>
      <c r="D112" s="7">
        <f t="shared" si="3"/>
        <v>0</v>
      </c>
    </row>
    <row r="113" spans="1:4" ht="12.75">
      <c r="A113" s="4">
        <v>31321</v>
      </c>
      <c r="B113" s="3">
        <v>189.82</v>
      </c>
      <c r="C113" s="7">
        <f t="shared" si="2"/>
        <v>172.976</v>
      </c>
      <c r="D113" s="7">
        <f t="shared" si="3"/>
        <v>0</v>
      </c>
    </row>
    <row r="114" spans="1:4" ht="12.75">
      <c r="A114" s="4">
        <v>31352</v>
      </c>
      <c r="B114" s="3">
        <v>202.17</v>
      </c>
      <c r="C114" s="7">
        <f t="shared" si="2"/>
        <v>180.32899999999998</v>
      </c>
      <c r="D114" s="7">
        <f t="shared" si="3"/>
        <v>0</v>
      </c>
    </row>
    <row r="115" spans="1:4" ht="12.75">
      <c r="A115" s="4">
        <v>31382</v>
      </c>
      <c r="B115" s="3">
        <v>211.28</v>
      </c>
      <c r="C115" s="7">
        <f t="shared" si="2"/>
        <v>192.06149999999997</v>
      </c>
      <c r="D115" s="7">
        <f t="shared" si="3"/>
        <v>0</v>
      </c>
    </row>
    <row r="116" spans="1:4" ht="12.75">
      <c r="A116" s="4">
        <v>31413</v>
      </c>
      <c r="B116" s="3">
        <v>211.78</v>
      </c>
      <c r="C116" s="7">
        <f t="shared" si="2"/>
        <v>200.71599999999998</v>
      </c>
      <c r="D116" s="7">
        <f t="shared" si="3"/>
        <v>0</v>
      </c>
    </row>
    <row r="117" spans="1:4" ht="12.75">
      <c r="A117" s="4">
        <v>31444</v>
      </c>
      <c r="B117" s="3">
        <v>226.92</v>
      </c>
      <c r="C117" s="7">
        <f t="shared" si="2"/>
        <v>201.191</v>
      </c>
      <c r="D117" s="7">
        <f t="shared" si="3"/>
        <v>0</v>
      </c>
    </row>
    <row r="118" spans="1:4" ht="12.75">
      <c r="A118" s="4">
        <v>31472</v>
      </c>
      <c r="B118" s="3">
        <v>238.9</v>
      </c>
      <c r="C118" s="7">
        <f t="shared" si="2"/>
        <v>215.57399999999998</v>
      </c>
      <c r="D118" s="7">
        <f t="shared" si="3"/>
        <v>0</v>
      </c>
    </row>
    <row r="119" spans="1:4" ht="12.75">
      <c r="A119" s="4">
        <v>31503</v>
      </c>
      <c r="B119" s="3">
        <v>235.52</v>
      </c>
      <c r="C119" s="7">
        <f t="shared" si="2"/>
        <v>226.95499999999998</v>
      </c>
      <c r="D119" s="7">
        <f t="shared" si="3"/>
        <v>0</v>
      </c>
    </row>
    <row r="120" spans="1:4" ht="12.75">
      <c r="A120" s="4">
        <v>31533</v>
      </c>
      <c r="B120" s="3">
        <v>247.35</v>
      </c>
      <c r="C120" s="7">
        <f t="shared" si="2"/>
        <v>223.744</v>
      </c>
      <c r="D120" s="7">
        <f t="shared" si="3"/>
        <v>0</v>
      </c>
    </row>
    <row r="121" spans="1:4" ht="12.75">
      <c r="A121" s="4">
        <v>31564</v>
      </c>
      <c r="B121" s="3">
        <v>250.84</v>
      </c>
      <c r="C121" s="7">
        <f t="shared" si="2"/>
        <v>234.9825</v>
      </c>
      <c r="D121" s="7">
        <f t="shared" si="3"/>
        <v>0</v>
      </c>
    </row>
    <row r="122" spans="1:4" ht="12.75">
      <c r="A122" s="4">
        <v>31594</v>
      </c>
      <c r="B122" s="3">
        <v>236.12</v>
      </c>
      <c r="C122" s="7">
        <f t="shared" si="2"/>
        <v>238.298</v>
      </c>
      <c r="D122" s="7">
        <f t="shared" si="3"/>
        <v>2.1779999999999973</v>
      </c>
    </row>
    <row r="123" spans="1:4" ht="12.75">
      <c r="A123" s="4">
        <v>31625</v>
      </c>
      <c r="B123" s="3">
        <v>252.93</v>
      </c>
      <c r="C123" s="7">
        <f t="shared" si="2"/>
        <v>224.314</v>
      </c>
      <c r="D123" s="7">
        <f t="shared" si="3"/>
        <v>0</v>
      </c>
    </row>
    <row r="124" spans="1:4" ht="12.75">
      <c r="A124" s="4">
        <v>31656</v>
      </c>
      <c r="B124" s="3">
        <v>231.32</v>
      </c>
      <c r="C124" s="7">
        <f t="shared" si="2"/>
        <v>240.2835</v>
      </c>
      <c r="D124" s="7">
        <f t="shared" si="3"/>
        <v>8.96350000000001</v>
      </c>
    </row>
    <row r="125" spans="1:4" ht="12.75">
      <c r="A125" s="4">
        <v>31686</v>
      </c>
      <c r="B125" s="3">
        <v>243.98</v>
      </c>
      <c r="C125" s="7">
        <f t="shared" si="2"/>
        <v>219.754</v>
      </c>
      <c r="D125" s="7">
        <f t="shared" si="3"/>
        <v>0</v>
      </c>
    </row>
    <row r="126" spans="1:4" ht="12.75">
      <c r="A126" s="4">
        <v>31717</v>
      </c>
      <c r="B126" s="3">
        <v>249.22</v>
      </c>
      <c r="C126" s="7">
        <f t="shared" si="2"/>
        <v>231.78099999999998</v>
      </c>
      <c r="D126" s="7">
        <f t="shared" si="3"/>
        <v>0</v>
      </c>
    </row>
    <row r="127" spans="1:4" ht="12.75">
      <c r="A127" s="4">
        <v>31747</v>
      </c>
      <c r="B127" s="3">
        <v>242.17</v>
      </c>
      <c r="C127" s="7">
        <f t="shared" si="2"/>
        <v>236.759</v>
      </c>
      <c r="D127" s="7">
        <f t="shared" si="3"/>
        <v>0</v>
      </c>
    </row>
    <row r="128" spans="1:4" ht="12.75">
      <c r="A128" s="4">
        <v>31778</v>
      </c>
      <c r="B128" s="3">
        <v>274.08</v>
      </c>
      <c r="C128" s="7">
        <f t="shared" si="2"/>
        <v>230.06149999999997</v>
      </c>
      <c r="D128" s="7">
        <f t="shared" si="3"/>
        <v>0</v>
      </c>
    </row>
    <row r="129" spans="1:4" ht="12.75">
      <c r="A129" s="4">
        <v>31809</v>
      </c>
      <c r="B129" s="3">
        <v>284.2</v>
      </c>
      <c r="C129" s="7">
        <f t="shared" si="2"/>
        <v>260.376</v>
      </c>
      <c r="D129" s="7">
        <f t="shared" si="3"/>
        <v>0</v>
      </c>
    </row>
    <row r="130" spans="1:4" ht="12.75">
      <c r="A130" s="4">
        <v>31837</v>
      </c>
      <c r="B130" s="3">
        <v>291.7</v>
      </c>
      <c r="C130" s="7">
        <f t="shared" si="2"/>
        <v>269.98999999999995</v>
      </c>
      <c r="D130" s="7">
        <f t="shared" si="3"/>
        <v>0</v>
      </c>
    </row>
    <row r="131" spans="1:4" ht="12.75">
      <c r="A131" s="4">
        <v>31868</v>
      </c>
      <c r="B131" s="3">
        <v>288.36</v>
      </c>
      <c r="C131" s="7">
        <f t="shared" si="2"/>
        <v>277.11499999999995</v>
      </c>
      <c r="D131" s="7">
        <f t="shared" si="3"/>
        <v>0</v>
      </c>
    </row>
    <row r="132" spans="1:4" ht="12.75">
      <c r="A132" s="4">
        <v>31898</v>
      </c>
      <c r="B132" s="3">
        <v>290.1</v>
      </c>
      <c r="C132" s="7">
        <f t="shared" si="2"/>
        <v>273.942</v>
      </c>
      <c r="D132" s="7">
        <f t="shared" si="3"/>
        <v>0</v>
      </c>
    </row>
    <row r="133" spans="1:4" ht="12.75">
      <c r="A133" s="4">
        <v>31929</v>
      </c>
      <c r="B133" s="3">
        <v>304</v>
      </c>
      <c r="C133" s="7">
        <f t="shared" si="2"/>
        <v>275.595</v>
      </c>
      <c r="D133" s="7">
        <f t="shared" si="3"/>
        <v>0</v>
      </c>
    </row>
    <row r="134" spans="1:4" ht="12.75">
      <c r="A134" s="4">
        <v>31959</v>
      </c>
      <c r="B134" s="3">
        <v>318.66</v>
      </c>
      <c r="C134" s="7">
        <f t="shared" si="2"/>
        <v>288.8</v>
      </c>
      <c r="D134" s="7">
        <f t="shared" si="3"/>
        <v>0</v>
      </c>
    </row>
    <row r="135" spans="1:4" ht="12.75">
      <c r="A135" s="4">
        <v>31990</v>
      </c>
      <c r="B135" s="3">
        <v>329.8</v>
      </c>
      <c r="C135" s="7">
        <f t="shared" si="2"/>
        <v>302.72700000000003</v>
      </c>
      <c r="D135" s="7">
        <f t="shared" si="3"/>
        <v>0</v>
      </c>
    </row>
    <row r="136" spans="1:4" ht="12.75">
      <c r="A136" s="4">
        <v>32021</v>
      </c>
      <c r="B136" s="3">
        <v>321.83</v>
      </c>
      <c r="C136" s="7">
        <f t="shared" si="2"/>
        <v>313.31</v>
      </c>
      <c r="D136" s="7">
        <f t="shared" si="3"/>
        <v>0</v>
      </c>
    </row>
    <row r="137" spans="1:4" ht="12.75">
      <c r="A137" s="4">
        <v>32051</v>
      </c>
      <c r="B137" s="3">
        <v>251.79</v>
      </c>
      <c r="C137" s="7">
        <f t="shared" si="2"/>
        <v>305.7385</v>
      </c>
      <c r="D137" s="7">
        <f t="shared" si="3"/>
        <v>53.948499999999996</v>
      </c>
    </row>
  </sheetData>
  <sheetProtection/>
  <mergeCells count="1">
    <mergeCell ref="M13:N14"/>
  </mergeCells>
  <hyperlinks>
    <hyperlink ref="M13:N14" location="Menu!A1" tooltip="Menu" display="Return to Menu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P80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14.421875" style="0" customWidth="1"/>
    <col min="2" max="2" width="9.140625" style="0" customWidth="1"/>
    <col min="3" max="3" width="10.57421875" style="0" customWidth="1"/>
    <col min="4" max="4" width="11.28125" style="0" customWidth="1"/>
    <col min="5" max="5" width="9.140625" style="0" customWidth="1"/>
    <col min="6" max="6" width="10.421875" style="0" customWidth="1"/>
    <col min="7" max="7" width="17.00390625" style="0" customWidth="1"/>
    <col min="8" max="8" width="14.00390625" style="0" customWidth="1"/>
    <col min="9" max="11" width="9.140625" style="0" customWidth="1"/>
    <col min="12" max="12" width="10.7109375" style="0" customWidth="1"/>
    <col min="13" max="13" width="9.140625" style="0" customWidth="1"/>
    <col min="14" max="14" width="12.7109375" style="0" customWidth="1"/>
    <col min="15" max="18" width="9.140625" style="0" customWidth="1"/>
    <col min="19" max="16384" width="0" style="0" hidden="1" customWidth="1"/>
  </cols>
  <sheetData>
    <row r="13" spans="15:16" ht="12.75" customHeight="1">
      <c r="O13" s="19" t="s">
        <v>3</v>
      </c>
      <c r="P13" s="19"/>
    </row>
    <row r="14" spans="1:16" ht="12.75">
      <c r="A14" s="5" t="s">
        <v>6</v>
      </c>
      <c r="O14" s="19"/>
      <c r="P14" s="19"/>
    </row>
    <row r="16" spans="1:12" ht="12.75">
      <c r="A16" t="s">
        <v>4</v>
      </c>
      <c r="B16" s="3" t="s">
        <v>5</v>
      </c>
      <c r="C16" s="9" t="s">
        <v>18</v>
      </c>
      <c r="D16" s="6" t="s">
        <v>7</v>
      </c>
      <c r="E16" s="6" t="s">
        <v>14</v>
      </c>
      <c r="F16" s="6" t="s">
        <v>22</v>
      </c>
      <c r="G16" s="6" t="s">
        <v>21</v>
      </c>
      <c r="H16" s="6" t="s">
        <v>19</v>
      </c>
      <c r="J16" s="6" t="s">
        <v>17</v>
      </c>
      <c r="L16" s="16">
        <v>0.007</v>
      </c>
    </row>
    <row r="17" spans="1:7" ht="12.75">
      <c r="A17" s="4">
        <v>30195</v>
      </c>
      <c r="B17" s="3">
        <v>120.42</v>
      </c>
      <c r="C17" s="3"/>
      <c r="G17">
        <v>100</v>
      </c>
    </row>
    <row r="18" spans="1:14" ht="12.75">
      <c r="A18" s="4">
        <v>30225</v>
      </c>
      <c r="B18" s="3">
        <v>133.72</v>
      </c>
      <c r="C18" s="13">
        <f>B18/B17-1</f>
        <v>0.11044676963959477</v>
      </c>
      <c r="D18" s="7">
        <f>B17*0.95</f>
        <v>114.399</v>
      </c>
      <c r="E18" s="7">
        <f>IF(D18&gt;B18,D18-B18,0)</f>
        <v>0</v>
      </c>
      <c r="F18" s="12">
        <f aca="true" t="shared" si="0" ref="F18:F36">IF(E18=0,0.25,(-E18/B17*100)+0.25)</f>
        <v>0.25</v>
      </c>
      <c r="G18" s="11">
        <f>($G$17+F18)*(B18/B17)</f>
        <v>111.32228865636938</v>
      </c>
      <c r="H18" s="11">
        <f>+G18/$G$17-1</f>
        <v>0.11322288656369373</v>
      </c>
      <c r="J18" s="6" t="s">
        <v>16</v>
      </c>
      <c r="L18" s="6" t="s">
        <v>11</v>
      </c>
      <c r="N18" s="6" t="s">
        <v>12</v>
      </c>
    </row>
    <row r="19" spans="1:14" ht="12.75">
      <c r="A19" s="4">
        <v>30256</v>
      </c>
      <c r="B19" s="3">
        <v>138.53</v>
      </c>
      <c r="C19" s="13">
        <f aca="true" t="shared" si="1" ref="C19:C78">B19/B18-1</f>
        <v>0.0359706850134609</v>
      </c>
      <c r="D19" s="7">
        <f aca="true" t="shared" si="2" ref="D19:D37">B18*0.95</f>
        <v>127.03399999999999</v>
      </c>
      <c r="E19" s="7">
        <f aca="true" t="shared" si="3" ref="E19:E37">IF(D19&gt;B19,D19-B19,0)</f>
        <v>0</v>
      </c>
      <c r="F19" s="12">
        <f t="shared" si="0"/>
        <v>0.25</v>
      </c>
      <c r="G19" s="11">
        <f aca="true" t="shared" si="4" ref="G19:G78">($G$17+F19)*(B19/B18)</f>
        <v>103.85606117259945</v>
      </c>
      <c r="H19" s="11">
        <f aca="true" t="shared" si="5" ref="H19:H78">+G19/$G$17-1</f>
        <v>0.038560611725994454</v>
      </c>
      <c r="J19" s="8" t="s">
        <v>15</v>
      </c>
      <c r="L19" s="12">
        <f>(AVERAGE(H18:H77)-L16)/STDEV(H18:H77)</f>
        <v>0.27818385344786933</v>
      </c>
      <c r="N19" s="12">
        <f>(AVERAGE(H18:H78)-L16)/STDEV(H18:H78)</f>
        <v>0.09524526546236961</v>
      </c>
    </row>
    <row r="20" spans="1:14" ht="12.75">
      <c r="A20" s="4">
        <v>30286</v>
      </c>
      <c r="B20" s="3">
        <v>140.64</v>
      </c>
      <c r="C20" s="13">
        <f t="shared" si="1"/>
        <v>0.015231357828629166</v>
      </c>
      <c r="D20" s="7">
        <f t="shared" si="2"/>
        <v>131.6035</v>
      </c>
      <c r="E20" s="7">
        <f t="shared" si="3"/>
        <v>0</v>
      </c>
      <c r="F20" s="12">
        <f t="shared" si="0"/>
        <v>0.25</v>
      </c>
      <c r="G20" s="11">
        <f t="shared" si="4"/>
        <v>101.77694362232008</v>
      </c>
      <c r="H20" s="11">
        <f t="shared" si="5"/>
        <v>0.01776943622320082</v>
      </c>
      <c r="J20" s="8" t="s">
        <v>5</v>
      </c>
      <c r="L20" s="12">
        <f>(AVERAGE(C18:C77)-L16)/STDEV(C18:C77)</f>
        <v>0.2511969813656476</v>
      </c>
      <c r="N20" s="14">
        <f>(AVERAGE(C18:C78)-L16)/STDEV(C18:C78)</f>
        <v>0.12785752464284234</v>
      </c>
    </row>
    <row r="21" spans="1:8" ht="12.75">
      <c r="A21" s="4">
        <v>30317</v>
      </c>
      <c r="B21" s="3">
        <v>145.3</v>
      </c>
      <c r="C21" s="13">
        <f t="shared" si="1"/>
        <v>0.03313424345847582</v>
      </c>
      <c r="D21" s="7">
        <f t="shared" si="2"/>
        <v>133.60799999999998</v>
      </c>
      <c r="E21" s="7">
        <f t="shared" si="3"/>
        <v>0</v>
      </c>
      <c r="F21" s="12">
        <f t="shared" si="0"/>
        <v>0.25</v>
      </c>
      <c r="G21" s="11">
        <f t="shared" si="4"/>
        <v>103.5717079067122</v>
      </c>
      <c r="H21" s="11">
        <f t="shared" si="5"/>
        <v>0.03571707906712196</v>
      </c>
    </row>
    <row r="22" spans="1:8" ht="12.75">
      <c r="A22" s="4">
        <v>30348</v>
      </c>
      <c r="B22" s="3">
        <v>148.06</v>
      </c>
      <c r="C22" s="13">
        <f t="shared" si="1"/>
        <v>0.01899518238127995</v>
      </c>
      <c r="D22" s="7">
        <f t="shared" si="2"/>
        <v>138.035</v>
      </c>
      <c r="E22" s="7">
        <f t="shared" si="3"/>
        <v>0</v>
      </c>
      <c r="F22" s="12">
        <f t="shared" si="0"/>
        <v>0.25</v>
      </c>
      <c r="G22" s="11">
        <f t="shared" si="4"/>
        <v>102.15426703372331</v>
      </c>
      <c r="H22" s="11">
        <f t="shared" si="5"/>
        <v>0.021542670337233227</v>
      </c>
    </row>
    <row r="23" spans="1:8" ht="12.75">
      <c r="A23" s="4">
        <v>30376</v>
      </c>
      <c r="B23" s="3">
        <v>152.96</v>
      </c>
      <c r="C23" s="13">
        <f t="shared" si="1"/>
        <v>0.033094691341348126</v>
      </c>
      <c r="D23" s="7">
        <f t="shared" si="2"/>
        <v>140.65699999999998</v>
      </c>
      <c r="E23" s="7">
        <f t="shared" si="3"/>
        <v>0</v>
      </c>
      <c r="F23" s="12">
        <f t="shared" si="0"/>
        <v>0.25</v>
      </c>
      <c r="G23" s="11">
        <f t="shared" si="4"/>
        <v>103.56774280697014</v>
      </c>
      <c r="H23" s="11">
        <f t="shared" si="5"/>
        <v>0.03567742806970142</v>
      </c>
    </row>
    <row r="24" spans="1:8" ht="12.75">
      <c r="A24" s="4">
        <v>30407</v>
      </c>
      <c r="B24" s="3">
        <v>164.43</v>
      </c>
      <c r="C24" s="13">
        <f t="shared" si="1"/>
        <v>0.0749869246861925</v>
      </c>
      <c r="D24" s="7">
        <f t="shared" si="2"/>
        <v>145.312</v>
      </c>
      <c r="E24" s="7">
        <f t="shared" si="3"/>
        <v>0</v>
      </c>
      <c r="F24" s="12">
        <f t="shared" si="0"/>
        <v>0.25</v>
      </c>
      <c r="G24" s="11">
        <f t="shared" si="4"/>
        <v>107.7674391997908</v>
      </c>
      <c r="H24" s="11">
        <f t="shared" si="5"/>
        <v>0.07767439199790793</v>
      </c>
    </row>
    <row r="25" spans="1:8" ht="12.75">
      <c r="A25" s="4">
        <v>30437</v>
      </c>
      <c r="B25" s="3">
        <v>162.39</v>
      </c>
      <c r="C25" s="13">
        <f t="shared" si="1"/>
        <v>-0.012406495165115938</v>
      </c>
      <c r="D25" s="7">
        <f t="shared" si="2"/>
        <v>156.2085</v>
      </c>
      <c r="E25" s="7">
        <f t="shared" si="3"/>
        <v>0</v>
      </c>
      <c r="F25" s="12">
        <f t="shared" si="0"/>
        <v>0.25</v>
      </c>
      <c r="G25" s="11">
        <f t="shared" si="4"/>
        <v>99.00624885969712</v>
      </c>
      <c r="H25" s="11">
        <f t="shared" si="5"/>
        <v>-0.009937511403028787</v>
      </c>
    </row>
    <row r="26" spans="1:8" ht="12.75">
      <c r="A26" s="4">
        <v>30468</v>
      </c>
      <c r="B26" s="3">
        <v>167.64</v>
      </c>
      <c r="C26" s="13">
        <f t="shared" si="1"/>
        <v>0.0323295769443932</v>
      </c>
      <c r="D26" s="7">
        <f t="shared" si="2"/>
        <v>154.27049999999997</v>
      </c>
      <c r="E26" s="7">
        <f t="shared" si="3"/>
        <v>0</v>
      </c>
      <c r="F26" s="12">
        <f t="shared" si="0"/>
        <v>0.25</v>
      </c>
      <c r="G26" s="11">
        <f t="shared" si="4"/>
        <v>103.49104008867542</v>
      </c>
      <c r="H26" s="11">
        <f t="shared" si="5"/>
        <v>0.034910400886754234</v>
      </c>
    </row>
    <row r="27" spans="1:8" ht="12.75">
      <c r="A27" s="4">
        <v>30498</v>
      </c>
      <c r="B27" s="3">
        <v>162.56</v>
      </c>
      <c r="C27" s="13">
        <f t="shared" si="1"/>
        <v>-0.030303030303030165</v>
      </c>
      <c r="D27" s="7">
        <f t="shared" si="2"/>
        <v>159.25799999999998</v>
      </c>
      <c r="E27" s="7">
        <f t="shared" si="3"/>
        <v>0</v>
      </c>
      <c r="F27" s="12">
        <f t="shared" si="0"/>
        <v>0.25</v>
      </c>
      <c r="G27" s="11">
        <f t="shared" si="4"/>
        <v>97.21212121212123</v>
      </c>
      <c r="H27" s="11">
        <f t="shared" si="5"/>
        <v>-0.027878787878787725</v>
      </c>
    </row>
    <row r="28" spans="1:8" ht="12.75">
      <c r="A28" s="4">
        <v>30529</v>
      </c>
      <c r="B28" s="3">
        <v>164.4</v>
      </c>
      <c r="C28" s="13">
        <f t="shared" si="1"/>
        <v>0.011318897637795367</v>
      </c>
      <c r="D28" s="7">
        <f t="shared" si="2"/>
        <v>154.432</v>
      </c>
      <c r="E28" s="7">
        <f t="shared" si="3"/>
        <v>0</v>
      </c>
      <c r="F28" s="12">
        <f t="shared" si="0"/>
        <v>0.25</v>
      </c>
      <c r="G28" s="11">
        <f t="shared" si="4"/>
        <v>101.38471948818899</v>
      </c>
      <c r="H28" s="11">
        <f t="shared" si="5"/>
        <v>0.013847194881889902</v>
      </c>
    </row>
    <row r="29" spans="1:8" ht="12.75">
      <c r="A29" s="4">
        <v>30560</v>
      </c>
      <c r="B29" s="3">
        <v>166.07</v>
      </c>
      <c r="C29" s="13">
        <f t="shared" si="1"/>
        <v>0.010158150851581338</v>
      </c>
      <c r="D29" s="7">
        <f t="shared" si="2"/>
        <v>156.18</v>
      </c>
      <c r="E29" s="7">
        <f t="shared" si="3"/>
        <v>0</v>
      </c>
      <c r="F29" s="12">
        <f t="shared" si="0"/>
        <v>0.25</v>
      </c>
      <c r="G29" s="11">
        <f t="shared" si="4"/>
        <v>101.26835462287103</v>
      </c>
      <c r="H29" s="11">
        <f t="shared" si="5"/>
        <v>0.012683546228710263</v>
      </c>
    </row>
    <row r="30" spans="1:8" ht="12.75">
      <c r="A30" s="4">
        <v>30590</v>
      </c>
      <c r="B30" s="3">
        <v>163.55</v>
      </c>
      <c r="C30" s="13">
        <f t="shared" si="1"/>
        <v>-0.015174324080207025</v>
      </c>
      <c r="D30" s="7">
        <f t="shared" si="2"/>
        <v>157.76649999999998</v>
      </c>
      <c r="E30" s="7">
        <f t="shared" si="3"/>
        <v>0</v>
      </c>
      <c r="F30" s="12">
        <f t="shared" si="0"/>
        <v>0.25</v>
      </c>
      <c r="G30" s="11">
        <f t="shared" si="4"/>
        <v>98.72877401095924</v>
      </c>
      <c r="H30" s="11">
        <f t="shared" si="5"/>
        <v>-0.012712259890407585</v>
      </c>
    </row>
    <row r="31" spans="1:8" ht="12.75">
      <c r="A31" s="4">
        <v>30621</v>
      </c>
      <c r="B31" s="3">
        <v>166.4</v>
      </c>
      <c r="C31" s="13">
        <f t="shared" si="1"/>
        <v>0.017425863650259776</v>
      </c>
      <c r="D31" s="7">
        <f t="shared" si="2"/>
        <v>155.3725</v>
      </c>
      <c r="E31" s="7">
        <f t="shared" si="3"/>
        <v>0</v>
      </c>
      <c r="F31" s="12">
        <f t="shared" si="0"/>
        <v>0.25</v>
      </c>
      <c r="G31" s="11">
        <f t="shared" si="4"/>
        <v>101.99694283093854</v>
      </c>
      <c r="H31" s="11">
        <f t="shared" si="5"/>
        <v>0.019969428309385417</v>
      </c>
    </row>
    <row r="32" spans="1:8" ht="12.75">
      <c r="A32" s="4">
        <v>30651</v>
      </c>
      <c r="B32" s="3">
        <v>164.93</v>
      </c>
      <c r="C32" s="13">
        <f t="shared" si="1"/>
        <v>-0.008834134615384626</v>
      </c>
      <c r="D32" s="7">
        <f t="shared" si="2"/>
        <v>158.07999999999998</v>
      </c>
      <c r="E32" s="7">
        <f t="shared" si="3"/>
        <v>0</v>
      </c>
      <c r="F32" s="12">
        <f t="shared" si="0"/>
        <v>0.25</v>
      </c>
      <c r="G32" s="11">
        <f t="shared" si="4"/>
        <v>99.36437800480769</v>
      </c>
      <c r="H32" s="11">
        <f t="shared" si="5"/>
        <v>-0.006356219951923148</v>
      </c>
    </row>
    <row r="33" spans="1:8" ht="12.75">
      <c r="A33" s="4">
        <v>30682</v>
      </c>
      <c r="B33" s="3">
        <v>163.41</v>
      </c>
      <c r="C33" s="13">
        <f t="shared" si="1"/>
        <v>-0.009216031043473016</v>
      </c>
      <c r="D33" s="7">
        <f t="shared" si="2"/>
        <v>156.6835</v>
      </c>
      <c r="E33" s="7">
        <f t="shared" si="3"/>
        <v>0</v>
      </c>
      <c r="F33" s="12">
        <f t="shared" si="0"/>
        <v>0.25</v>
      </c>
      <c r="G33" s="11">
        <f t="shared" si="4"/>
        <v>99.32609288789183</v>
      </c>
      <c r="H33" s="11">
        <f t="shared" si="5"/>
        <v>-0.00673907112108163</v>
      </c>
    </row>
    <row r="34" spans="1:8" ht="12.75">
      <c r="A34" s="4">
        <v>30713</v>
      </c>
      <c r="B34" s="3">
        <v>157.06</v>
      </c>
      <c r="C34" s="13">
        <f t="shared" si="1"/>
        <v>-0.03885931093568318</v>
      </c>
      <c r="D34" s="7">
        <f t="shared" si="2"/>
        <v>155.2395</v>
      </c>
      <c r="E34" s="7">
        <f t="shared" si="3"/>
        <v>0</v>
      </c>
      <c r="F34" s="12">
        <f t="shared" si="0"/>
        <v>0.25</v>
      </c>
      <c r="G34" s="11">
        <f t="shared" si="4"/>
        <v>96.35435407869777</v>
      </c>
      <c r="H34" s="11">
        <f t="shared" si="5"/>
        <v>-0.03645645921302232</v>
      </c>
    </row>
    <row r="35" spans="1:8" ht="12.75">
      <c r="A35" s="4">
        <v>30742</v>
      </c>
      <c r="B35" s="3">
        <v>159.18</v>
      </c>
      <c r="C35" s="13">
        <f t="shared" si="1"/>
        <v>0.013498026232013238</v>
      </c>
      <c r="D35" s="7">
        <f t="shared" si="2"/>
        <v>149.207</v>
      </c>
      <c r="E35" s="7">
        <f t="shared" si="3"/>
        <v>0</v>
      </c>
      <c r="F35" s="12">
        <f t="shared" si="0"/>
        <v>0.25</v>
      </c>
      <c r="G35" s="11">
        <f t="shared" si="4"/>
        <v>101.60317712975933</v>
      </c>
      <c r="H35" s="11">
        <f t="shared" si="5"/>
        <v>0.016031771297593256</v>
      </c>
    </row>
    <row r="36" spans="1:8" ht="12.75">
      <c r="A36" s="4">
        <v>30773</v>
      </c>
      <c r="B36" s="3">
        <v>160.05</v>
      </c>
      <c r="C36" s="13">
        <f t="shared" si="1"/>
        <v>0.005465510742555635</v>
      </c>
      <c r="D36" s="7">
        <f t="shared" si="2"/>
        <v>151.221</v>
      </c>
      <c r="E36" s="7">
        <f t="shared" si="3"/>
        <v>0</v>
      </c>
      <c r="F36" s="12">
        <f t="shared" si="0"/>
        <v>0.25</v>
      </c>
      <c r="G36" s="11">
        <f t="shared" si="4"/>
        <v>100.7979174519412</v>
      </c>
      <c r="H36" s="11">
        <f t="shared" si="5"/>
        <v>0.007979174519411991</v>
      </c>
    </row>
    <row r="37" spans="1:8" ht="12.75">
      <c r="A37" s="4">
        <v>30803</v>
      </c>
      <c r="B37" s="3">
        <v>150.55</v>
      </c>
      <c r="C37" s="13">
        <f t="shared" si="1"/>
        <v>-0.05935645110902843</v>
      </c>
      <c r="D37" s="7">
        <f t="shared" si="2"/>
        <v>152.0475</v>
      </c>
      <c r="E37" s="7">
        <f t="shared" si="3"/>
        <v>1.4975000000000023</v>
      </c>
      <c r="F37" s="12">
        <f>IF(E37=0,0.25,(-E37/B36*100)+0.25)</f>
        <v>-0.6856451109028443</v>
      </c>
      <c r="G37" s="11">
        <f t="shared" si="4"/>
        <v>93.41940723869777</v>
      </c>
      <c r="H37" s="11">
        <f t="shared" si="5"/>
        <v>-0.06580592761302229</v>
      </c>
    </row>
    <row r="38" spans="1:8" ht="12.75">
      <c r="A38" s="4">
        <v>30834</v>
      </c>
      <c r="B38" s="3">
        <v>153.18</v>
      </c>
      <c r="C38" s="13">
        <f t="shared" si="1"/>
        <v>0.017469279309199504</v>
      </c>
      <c r="D38" s="7">
        <f aca="true" t="shared" si="6" ref="D38:D78">B37*0.95</f>
        <v>143.0225</v>
      </c>
      <c r="E38" s="7">
        <f aca="true" t="shared" si="7" ref="E38:E78">IF(D38&gt;B38,D38-B38,0)</f>
        <v>0</v>
      </c>
      <c r="F38" s="12">
        <f aca="true" t="shared" si="8" ref="F38:F78">IF(E38=0,0.25,(-E38/B37*100)+0.25)</f>
        <v>0.25</v>
      </c>
      <c r="G38" s="11">
        <f t="shared" si="4"/>
        <v>102.00129525074725</v>
      </c>
      <c r="H38" s="11">
        <f t="shared" si="5"/>
        <v>0.02001295250747237</v>
      </c>
    </row>
    <row r="39" spans="1:8" ht="12.75">
      <c r="A39" s="4">
        <v>30864</v>
      </c>
      <c r="B39" s="3">
        <v>150.66</v>
      </c>
      <c r="C39" s="13">
        <f t="shared" si="1"/>
        <v>-0.016451233842538215</v>
      </c>
      <c r="D39" s="7">
        <f t="shared" si="6"/>
        <v>145.521</v>
      </c>
      <c r="E39" s="7">
        <f t="shared" si="7"/>
        <v>0</v>
      </c>
      <c r="F39" s="12">
        <f t="shared" si="8"/>
        <v>0.25</v>
      </c>
      <c r="G39" s="11">
        <f t="shared" si="4"/>
        <v>98.60076380728555</v>
      </c>
      <c r="H39" s="11">
        <f t="shared" si="5"/>
        <v>-0.013992361927144592</v>
      </c>
    </row>
    <row r="40" spans="1:8" ht="12.75">
      <c r="A40" s="4">
        <v>30895</v>
      </c>
      <c r="B40" s="3">
        <v>166.68</v>
      </c>
      <c r="C40" s="13">
        <f t="shared" si="1"/>
        <v>0.10633213859020318</v>
      </c>
      <c r="D40" s="7">
        <f t="shared" si="6"/>
        <v>143.12699999999998</v>
      </c>
      <c r="E40" s="7">
        <f t="shared" si="7"/>
        <v>0</v>
      </c>
      <c r="F40" s="12">
        <f t="shared" si="8"/>
        <v>0.25</v>
      </c>
      <c r="G40" s="11">
        <f t="shared" si="4"/>
        <v>110.90979689366787</v>
      </c>
      <c r="H40" s="11">
        <f t="shared" si="5"/>
        <v>0.10909796893667867</v>
      </c>
    </row>
    <row r="41" spans="1:8" ht="12.75">
      <c r="A41" s="4">
        <v>30926</v>
      </c>
      <c r="B41" s="3">
        <v>166.1</v>
      </c>
      <c r="C41" s="13">
        <f t="shared" si="1"/>
        <v>-0.003479721622270282</v>
      </c>
      <c r="D41" s="7">
        <f t="shared" si="6"/>
        <v>158.346</v>
      </c>
      <c r="E41" s="7">
        <f t="shared" si="7"/>
        <v>0</v>
      </c>
      <c r="F41" s="12">
        <f t="shared" si="8"/>
        <v>0.25</v>
      </c>
      <c r="G41" s="11">
        <f t="shared" si="4"/>
        <v>99.9011579073674</v>
      </c>
      <c r="H41" s="11">
        <f t="shared" si="5"/>
        <v>-0.0009884209263258947</v>
      </c>
    </row>
    <row r="42" spans="1:8" ht="12.75">
      <c r="A42" s="4">
        <v>30956</v>
      </c>
      <c r="B42" s="3">
        <v>166.09</v>
      </c>
      <c r="C42" s="13">
        <f t="shared" si="1"/>
        <v>-6.020469596623723E-05</v>
      </c>
      <c r="D42" s="7">
        <f t="shared" si="6"/>
        <v>157.795</v>
      </c>
      <c r="E42" s="7">
        <f t="shared" si="7"/>
        <v>0</v>
      </c>
      <c r="F42" s="12">
        <f t="shared" si="8"/>
        <v>0.25</v>
      </c>
      <c r="G42" s="11">
        <f t="shared" si="4"/>
        <v>100.24396447922939</v>
      </c>
      <c r="H42" s="11">
        <f t="shared" si="5"/>
        <v>0.0024396447922938602</v>
      </c>
    </row>
    <row r="43" spans="1:8" ht="12.75">
      <c r="A43" s="4">
        <v>30987</v>
      </c>
      <c r="B43" s="3">
        <v>163.58</v>
      </c>
      <c r="C43" s="13">
        <f t="shared" si="1"/>
        <v>-0.015112288518273176</v>
      </c>
      <c r="D43" s="7">
        <f t="shared" si="6"/>
        <v>157.78549999999998</v>
      </c>
      <c r="E43" s="7">
        <f t="shared" si="7"/>
        <v>0</v>
      </c>
      <c r="F43" s="12">
        <f t="shared" si="8"/>
        <v>0.25</v>
      </c>
      <c r="G43" s="11">
        <f t="shared" si="4"/>
        <v>98.73499307604311</v>
      </c>
      <c r="H43" s="11">
        <f t="shared" si="5"/>
        <v>-0.012650069239568906</v>
      </c>
    </row>
    <row r="44" spans="1:8" ht="12.75">
      <c r="A44" s="4">
        <v>31017</v>
      </c>
      <c r="B44" s="3">
        <v>167.24</v>
      </c>
      <c r="C44" s="13">
        <f t="shared" si="1"/>
        <v>0.02237437339528059</v>
      </c>
      <c r="D44" s="7">
        <f t="shared" si="6"/>
        <v>155.401</v>
      </c>
      <c r="E44" s="7">
        <f t="shared" si="7"/>
        <v>0</v>
      </c>
      <c r="F44" s="12">
        <f t="shared" si="8"/>
        <v>0.25</v>
      </c>
      <c r="G44" s="11">
        <f t="shared" si="4"/>
        <v>102.49303093287688</v>
      </c>
      <c r="H44" s="11">
        <f t="shared" si="5"/>
        <v>0.02493030932876872</v>
      </c>
    </row>
    <row r="45" spans="1:8" ht="12.75">
      <c r="A45" s="4">
        <v>31048</v>
      </c>
      <c r="B45" s="3">
        <v>179.63</v>
      </c>
      <c r="C45" s="13">
        <f t="shared" si="1"/>
        <v>0.0740851470939965</v>
      </c>
      <c r="D45" s="7">
        <f t="shared" si="6"/>
        <v>158.87800000000001</v>
      </c>
      <c r="E45" s="7">
        <f t="shared" si="7"/>
        <v>0</v>
      </c>
      <c r="F45" s="12">
        <f t="shared" si="8"/>
        <v>0.25</v>
      </c>
      <c r="G45" s="11">
        <f t="shared" si="4"/>
        <v>107.67703599617315</v>
      </c>
      <c r="H45" s="11">
        <f t="shared" si="5"/>
        <v>0.07677035996173154</v>
      </c>
    </row>
    <row r="46" spans="1:8" ht="12.75">
      <c r="A46" s="4">
        <v>31079</v>
      </c>
      <c r="B46" s="3">
        <v>181.18</v>
      </c>
      <c r="C46" s="13">
        <f t="shared" si="1"/>
        <v>0.008628848187941962</v>
      </c>
      <c r="D46" s="7">
        <f t="shared" si="6"/>
        <v>170.64849999999998</v>
      </c>
      <c r="E46" s="7">
        <f t="shared" si="7"/>
        <v>0</v>
      </c>
      <c r="F46" s="12">
        <f t="shared" si="8"/>
        <v>0.25</v>
      </c>
      <c r="G46" s="11">
        <f t="shared" si="4"/>
        <v>101.11504203084118</v>
      </c>
      <c r="H46" s="11">
        <f t="shared" si="5"/>
        <v>0.011150420308411846</v>
      </c>
    </row>
    <row r="47" spans="1:8" ht="12.75">
      <c r="A47" s="4">
        <v>31107</v>
      </c>
      <c r="B47" s="3">
        <v>180.66</v>
      </c>
      <c r="C47" s="13">
        <f t="shared" si="1"/>
        <v>-0.0028700739595982627</v>
      </c>
      <c r="D47" s="7">
        <f t="shared" si="6"/>
        <v>172.121</v>
      </c>
      <c r="E47" s="7">
        <f t="shared" si="7"/>
        <v>0</v>
      </c>
      <c r="F47" s="12">
        <f t="shared" si="8"/>
        <v>0.25</v>
      </c>
      <c r="G47" s="11">
        <f t="shared" si="4"/>
        <v>99.96227508555027</v>
      </c>
      <c r="H47" s="11">
        <f t="shared" si="5"/>
        <v>-0.0003772491444972159</v>
      </c>
    </row>
    <row r="48" spans="1:8" ht="12.75">
      <c r="A48" s="4">
        <v>31138</v>
      </c>
      <c r="B48" s="3">
        <v>179.83</v>
      </c>
      <c r="C48" s="13">
        <f t="shared" si="1"/>
        <v>-0.004594265471050463</v>
      </c>
      <c r="D48" s="7">
        <f t="shared" si="6"/>
        <v>171.62699999999998</v>
      </c>
      <c r="E48" s="7">
        <f t="shared" si="7"/>
        <v>0</v>
      </c>
      <c r="F48" s="12">
        <f t="shared" si="8"/>
        <v>0.25</v>
      </c>
      <c r="G48" s="11">
        <f t="shared" si="4"/>
        <v>99.78942488652719</v>
      </c>
      <c r="H48" s="11">
        <f t="shared" si="5"/>
        <v>-0.0021057511347281066</v>
      </c>
    </row>
    <row r="49" spans="1:8" ht="12.75">
      <c r="A49" s="4">
        <v>31168</v>
      </c>
      <c r="B49" s="3">
        <v>189.55</v>
      </c>
      <c r="C49" s="13">
        <f t="shared" si="1"/>
        <v>0.0540510482122003</v>
      </c>
      <c r="D49" s="7">
        <f t="shared" si="6"/>
        <v>170.8385</v>
      </c>
      <c r="E49" s="7">
        <f t="shared" si="7"/>
        <v>0</v>
      </c>
      <c r="F49" s="12">
        <f t="shared" si="8"/>
        <v>0.25</v>
      </c>
      <c r="G49" s="11">
        <f t="shared" si="4"/>
        <v>105.66861758327308</v>
      </c>
      <c r="H49" s="11">
        <f t="shared" si="5"/>
        <v>0.056686175832730834</v>
      </c>
    </row>
    <row r="50" spans="1:8" ht="12.75">
      <c r="A50" s="4">
        <v>31199</v>
      </c>
      <c r="B50" s="3">
        <v>191.85</v>
      </c>
      <c r="C50" s="13">
        <f t="shared" si="1"/>
        <v>0.012134001582695841</v>
      </c>
      <c r="D50" s="7">
        <f t="shared" si="6"/>
        <v>180.0725</v>
      </c>
      <c r="E50" s="7">
        <f t="shared" si="7"/>
        <v>0</v>
      </c>
      <c r="F50" s="12">
        <f t="shared" si="8"/>
        <v>0.25</v>
      </c>
      <c r="G50" s="11">
        <f t="shared" si="4"/>
        <v>101.46643365866525</v>
      </c>
      <c r="H50" s="11">
        <f t="shared" si="5"/>
        <v>0.01466433658665256</v>
      </c>
    </row>
    <row r="51" spans="1:8" ht="12.75">
      <c r="A51" s="4">
        <v>31229</v>
      </c>
      <c r="B51" s="3">
        <v>190.92</v>
      </c>
      <c r="C51" s="13">
        <f t="shared" si="1"/>
        <v>-0.004847537138389368</v>
      </c>
      <c r="D51" s="7">
        <f t="shared" si="6"/>
        <v>182.2575</v>
      </c>
      <c r="E51" s="7">
        <f t="shared" si="7"/>
        <v>0</v>
      </c>
      <c r="F51" s="12">
        <f t="shared" si="8"/>
        <v>0.25</v>
      </c>
      <c r="G51" s="11">
        <f t="shared" si="4"/>
        <v>99.76403440187647</v>
      </c>
      <c r="H51" s="11">
        <f t="shared" si="5"/>
        <v>-0.0023596559812353313</v>
      </c>
    </row>
    <row r="52" spans="1:8" ht="12.75">
      <c r="A52" s="4">
        <v>31260</v>
      </c>
      <c r="B52" s="3">
        <v>188.63</v>
      </c>
      <c r="C52" s="13">
        <f t="shared" si="1"/>
        <v>-0.011994552692227045</v>
      </c>
      <c r="D52" s="7">
        <f t="shared" si="6"/>
        <v>181.37399999999997</v>
      </c>
      <c r="E52" s="7">
        <f t="shared" si="7"/>
        <v>0</v>
      </c>
      <c r="F52" s="12">
        <f t="shared" si="8"/>
        <v>0.25</v>
      </c>
      <c r="G52" s="11">
        <f t="shared" si="4"/>
        <v>99.04754609260424</v>
      </c>
      <c r="H52" s="11">
        <f t="shared" si="5"/>
        <v>-0.009524539073957672</v>
      </c>
    </row>
    <row r="53" spans="1:8" ht="12.75">
      <c r="A53" s="4">
        <v>31291</v>
      </c>
      <c r="B53" s="3">
        <v>182.08</v>
      </c>
      <c r="C53" s="13">
        <f t="shared" si="1"/>
        <v>-0.03472406298043784</v>
      </c>
      <c r="D53" s="7">
        <f t="shared" si="6"/>
        <v>179.1985</v>
      </c>
      <c r="E53" s="7">
        <f t="shared" si="7"/>
        <v>0</v>
      </c>
      <c r="F53" s="12">
        <f t="shared" si="8"/>
        <v>0.25</v>
      </c>
      <c r="G53" s="11">
        <f t="shared" si="4"/>
        <v>96.76891268621111</v>
      </c>
      <c r="H53" s="11">
        <f t="shared" si="5"/>
        <v>-0.03231087313788894</v>
      </c>
    </row>
    <row r="54" spans="1:8" ht="12.75">
      <c r="A54" s="4">
        <v>31321</v>
      </c>
      <c r="B54" s="3">
        <v>189.82</v>
      </c>
      <c r="C54" s="13">
        <f t="shared" si="1"/>
        <v>0.04250878734622132</v>
      </c>
      <c r="D54" s="7">
        <f t="shared" si="6"/>
        <v>172.976</v>
      </c>
      <c r="E54" s="7">
        <f t="shared" si="7"/>
        <v>0</v>
      </c>
      <c r="F54" s="12">
        <f t="shared" si="8"/>
        <v>0.25</v>
      </c>
      <c r="G54" s="11">
        <f t="shared" si="4"/>
        <v>104.51150593145869</v>
      </c>
      <c r="H54" s="11">
        <f t="shared" si="5"/>
        <v>0.045115059314586814</v>
      </c>
    </row>
    <row r="55" spans="1:8" ht="12.75">
      <c r="A55" s="4">
        <v>31352</v>
      </c>
      <c r="B55" s="3">
        <v>202.17</v>
      </c>
      <c r="C55" s="13">
        <f t="shared" si="1"/>
        <v>0.06506163734063852</v>
      </c>
      <c r="D55" s="7">
        <f t="shared" si="6"/>
        <v>180.32899999999998</v>
      </c>
      <c r="E55" s="7">
        <f t="shared" si="7"/>
        <v>0</v>
      </c>
      <c r="F55" s="12">
        <f t="shared" si="8"/>
        <v>0.25</v>
      </c>
      <c r="G55" s="11">
        <f t="shared" si="4"/>
        <v>106.77242914339901</v>
      </c>
      <c r="H55" s="11">
        <f t="shared" si="5"/>
        <v>0.06772429143399017</v>
      </c>
    </row>
    <row r="56" spans="1:8" ht="12.75">
      <c r="A56" s="4">
        <v>31382</v>
      </c>
      <c r="B56" s="3">
        <v>211.28</v>
      </c>
      <c r="C56" s="13">
        <f t="shared" si="1"/>
        <v>0.04506108720383839</v>
      </c>
      <c r="D56" s="7">
        <f t="shared" si="6"/>
        <v>192.06149999999997</v>
      </c>
      <c r="E56" s="7">
        <f t="shared" si="7"/>
        <v>0</v>
      </c>
      <c r="F56" s="12">
        <f t="shared" si="8"/>
        <v>0.25</v>
      </c>
      <c r="G56" s="11">
        <f t="shared" si="4"/>
        <v>104.7673739921848</v>
      </c>
      <c r="H56" s="11">
        <f t="shared" si="5"/>
        <v>0.04767373992184809</v>
      </c>
    </row>
    <row r="57" spans="1:8" ht="12.75">
      <c r="A57" s="4">
        <v>31413</v>
      </c>
      <c r="B57" s="3">
        <v>211.78</v>
      </c>
      <c r="C57" s="13">
        <f t="shared" si="1"/>
        <v>0.002366527830367282</v>
      </c>
      <c r="D57" s="7">
        <f t="shared" si="6"/>
        <v>200.71599999999998</v>
      </c>
      <c r="E57" s="7">
        <f t="shared" si="7"/>
        <v>0</v>
      </c>
      <c r="F57" s="12">
        <f t="shared" si="8"/>
        <v>0.25</v>
      </c>
      <c r="G57" s="11">
        <f t="shared" si="4"/>
        <v>100.48724441499432</v>
      </c>
      <c r="H57" s="11">
        <f t="shared" si="5"/>
        <v>0.004872444149943256</v>
      </c>
    </row>
    <row r="58" spans="1:8" ht="12.75">
      <c r="A58" s="4">
        <v>31444</v>
      </c>
      <c r="B58" s="3">
        <v>226.92</v>
      </c>
      <c r="C58" s="13">
        <f t="shared" si="1"/>
        <v>0.07148928132968169</v>
      </c>
      <c r="D58" s="7">
        <f t="shared" si="6"/>
        <v>201.191</v>
      </c>
      <c r="E58" s="7">
        <f t="shared" si="7"/>
        <v>0</v>
      </c>
      <c r="F58" s="12">
        <f t="shared" si="8"/>
        <v>0.25</v>
      </c>
      <c r="G58" s="11">
        <f t="shared" si="4"/>
        <v>107.4168004533006</v>
      </c>
      <c r="H58" s="11">
        <f t="shared" si="5"/>
        <v>0.07416800453300598</v>
      </c>
    </row>
    <row r="59" spans="1:8" ht="12.75">
      <c r="A59" s="4">
        <v>31472</v>
      </c>
      <c r="B59" s="3">
        <v>238.9</v>
      </c>
      <c r="C59" s="13">
        <f t="shared" si="1"/>
        <v>0.05279393618896533</v>
      </c>
      <c r="D59" s="7">
        <f t="shared" si="6"/>
        <v>215.57399999999998</v>
      </c>
      <c r="E59" s="7">
        <f t="shared" si="7"/>
        <v>0</v>
      </c>
      <c r="F59" s="12">
        <f t="shared" si="8"/>
        <v>0.25</v>
      </c>
      <c r="G59" s="11">
        <f t="shared" si="4"/>
        <v>105.54259210294377</v>
      </c>
      <c r="H59" s="11">
        <f t="shared" si="5"/>
        <v>0.055425921029437664</v>
      </c>
    </row>
    <row r="60" spans="1:8" ht="12.75">
      <c r="A60" s="4">
        <v>31503</v>
      </c>
      <c r="B60" s="3">
        <v>235.52</v>
      </c>
      <c r="C60" s="13">
        <f t="shared" si="1"/>
        <v>-0.014148179154457874</v>
      </c>
      <c r="D60" s="7">
        <f t="shared" si="6"/>
        <v>226.95499999999998</v>
      </c>
      <c r="E60" s="7">
        <f t="shared" si="7"/>
        <v>0</v>
      </c>
      <c r="F60" s="12">
        <f t="shared" si="8"/>
        <v>0.25</v>
      </c>
      <c r="G60" s="11">
        <f t="shared" si="4"/>
        <v>98.8316450397656</v>
      </c>
      <c r="H60" s="11">
        <f t="shared" si="5"/>
        <v>-0.011683549602343968</v>
      </c>
    </row>
    <row r="61" spans="1:8" ht="12.75">
      <c r="A61" s="4">
        <v>31533</v>
      </c>
      <c r="B61" s="3">
        <v>247.35</v>
      </c>
      <c r="C61" s="13">
        <f t="shared" si="1"/>
        <v>0.05022927989130421</v>
      </c>
      <c r="D61" s="7">
        <f t="shared" si="6"/>
        <v>223.744</v>
      </c>
      <c r="E61" s="7">
        <f t="shared" si="7"/>
        <v>0</v>
      </c>
      <c r="F61" s="12">
        <f t="shared" si="8"/>
        <v>0.25</v>
      </c>
      <c r="G61" s="11">
        <f t="shared" si="4"/>
        <v>105.28548530910325</v>
      </c>
      <c r="H61" s="11">
        <f t="shared" si="5"/>
        <v>0.05285485309103244</v>
      </c>
    </row>
    <row r="62" spans="1:8" ht="12.75">
      <c r="A62" s="4">
        <v>31564</v>
      </c>
      <c r="B62" s="3">
        <v>250.84</v>
      </c>
      <c r="C62" s="13">
        <f t="shared" si="1"/>
        <v>0.014109561350313271</v>
      </c>
      <c r="D62" s="7">
        <f t="shared" si="6"/>
        <v>234.9825</v>
      </c>
      <c r="E62" s="7">
        <f t="shared" si="7"/>
        <v>0</v>
      </c>
      <c r="F62" s="12">
        <f t="shared" si="8"/>
        <v>0.25</v>
      </c>
      <c r="G62" s="11">
        <f t="shared" si="4"/>
        <v>101.66448352536891</v>
      </c>
      <c r="H62" s="11">
        <f t="shared" si="5"/>
        <v>0.016644835253688983</v>
      </c>
    </row>
    <row r="63" spans="1:8" ht="12.75">
      <c r="A63" s="4">
        <v>31594</v>
      </c>
      <c r="B63" s="3">
        <v>236.12</v>
      </c>
      <c r="C63" s="13">
        <f t="shared" si="1"/>
        <v>-0.058682825705629105</v>
      </c>
      <c r="D63" s="7">
        <f t="shared" si="6"/>
        <v>238.298</v>
      </c>
      <c r="E63" s="7">
        <f t="shared" si="7"/>
        <v>2.1779999999999973</v>
      </c>
      <c r="F63" s="12">
        <f t="shared" si="8"/>
        <v>-0.6182825705629076</v>
      </c>
      <c r="G63" s="11">
        <f t="shared" si="4"/>
        <v>93.54971742719935</v>
      </c>
      <c r="H63" s="11">
        <f t="shared" si="5"/>
        <v>-0.06450282572800647</v>
      </c>
    </row>
    <row r="64" spans="1:8" ht="12.75">
      <c r="A64" s="4">
        <v>31625</v>
      </c>
      <c r="B64" s="3">
        <v>252.93</v>
      </c>
      <c r="C64" s="13">
        <f t="shared" si="1"/>
        <v>0.07119261392512288</v>
      </c>
      <c r="D64" s="7">
        <f t="shared" si="6"/>
        <v>224.314</v>
      </c>
      <c r="E64" s="7">
        <f t="shared" si="7"/>
        <v>0</v>
      </c>
      <c r="F64" s="12">
        <f t="shared" si="8"/>
        <v>0.25</v>
      </c>
      <c r="G64" s="11">
        <f t="shared" si="4"/>
        <v>107.38705954599357</v>
      </c>
      <c r="H64" s="11">
        <f t="shared" si="5"/>
        <v>0.07387059545993568</v>
      </c>
    </row>
    <row r="65" spans="1:8" ht="12.75">
      <c r="A65" s="4">
        <v>31656</v>
      </c>
      <c r="B65" s="3">
        <v>231.32</v>
      </c>
      <c r="C65" s="13">
        <f t="shared" si="1"/>
        <v>-0.08543865891748714</v>
      </c>
      <c r="D65" s="7">
        <f t="shared" si="6"/>
        <v>240.2835</v>
      </c>
      <c r="E65" s="7">
        <f t="shared" si="7"/>
        <v>8.96350000000001</v>
      </c>
      <c r="F65" s="12">
        <f t="shared" si="8"/>
        <v>-3.293865891748709</v>
      </c>
      <c r="G65" s="11">
        <f t="shared" si="4"/>
        <v>88.44369170094764</v>
      </c>
      <c r="H65" s="11">
        <f t="shared" si="5"/>
        <v>-0.11556308299052365</v>
      </c>
    </row>
    <row r="66" spans="1:8" ht="12.75">
      <c r="A66" s="4">
        <v>31686</v>
      </c>
      <c r="B66" s="3">
        <v>243.98</v>
      </c>
      <c r="C66" s="13">
        <f t="shared" si="1"/>
        <v>0.054729379214940366</v>
      </c>
      <c r="D66" s="7">
        <f t="shared" si="6"/>
        <v>219.754</v>
      </c>
      <c r="E66" s="7">
        <f t="shared" si="7"/>
        <v>0</v>
      </c>
      <c r="F66" s="12">
        <f t="shared" si="8"/>
        <v>0.25</v>
      </c>
      <c r="G66" s="11">
        <f t="shared" si="4"/>
        <v>105.73662026629778</v>
      </c>
      <c r="H66" s="11">
        <f t="shared" si="5"/>
        <v>0.05736620266297776</v>
      </c>
    </row>
    <row r="67" spans="1:8" ht="12.75">
      <c r="A67" s="4">
        <v>31717</v>
      </c>
      <c r="B67" s="3">
        <v>249.22</v>
      </c>
      <c r="C67" s="13">
        <f t="shared" si="1"/>
        <v>0.021477170259857514</v>
      </c>
      <c r="D67" s="7">
        <f t="shared" si="6"/>
        <v>231.78099999999998</v>
      </c>
      <c r="E67" s="7">
        <f t="shared" si="7"/>
        <v>0</v>
      </c>
      <c r="F67" s="12">
        <f t="shared" si="8"/>
        <v>0.25</v>
      </c>
      <c r="G67" s="11">
        <f t="shared" si="4"/>
        <v>102.40308631855072</v>
      </c>
      <c r="H67" s="11">
        <f t="shared" si="5"/>
        <v>0.02403086318550729</v>
      </c>
    </row>
    <row r="68" spans="1:8" ht="12.75">
      <c r="A68" s="4">
        <v>31747</v>
      </c>
      <c r="B68" s="3">
        <v>242.17</v>
      </c>
      <c r="C68" s="13">
        <f t="shared" si="1"/>
        <v>-0.02828825936923207</v>
      </c>
      <c r="D68" s="7">
        <f t="shared" si="6"/>
        <v>236.759</v>
      </c>
      <c r="E68" s="7">
        <f t="shared" si="7"/>
        <v>0</v>
      </c>
      <c r="F68" s="12">
        <f t="shared" si="8"/>
        <v>0.25</v>
      </c>
      <c r="G68" s="11">
        <f t="shared" si="4"/>
        <v>97.41410199823449</v>
      </c>
      <c r="H68" s="11">
        <f t="shared" si="5"/>
        <v>-0.025858980017655187</v>
      </c>
    </row>
    <row r="69" spans="1:8" ht="12.75">
      <c r="A69" s="4">
        <v>31778</v>
      </c>
      <c r="B69" s="3">
        <v>274.08</v>
      </c>
      <c r="C69" s="13">
        <f t="shared" si="1"/>
        <v>0.13176694057893212</v>
      </c>
      <c r="D69" s="7">
        <f t="shared" si="6"/>
        <v>230.06149999999997</v>
      </c>
      <c r="E69" s="7">
        <f t="shared" si="7"/>
        <v>0</v>
      </c>
      <c r="F69" s="12">
        <f t="shared" si="8"/>
        <v>0.25</v>
      </c>
      <c r="G69" s="11">
        <f t="shared" si="4"/>
        <v>113.45963579303795</v>
      </c>
      <c r="H69" s="11">
        <f t="shared" si="5"/>
        <v>0.1345963579303795</v>
      </c>
    </row>
    <row r="70" spans="1:8" ht="12.75">
      <c r="A70" s="4">
        <v>31809</v>
      </c>
      <c r="B70" s="3">
        <v>284.2</v>
      </c>
      <c r="C70" s="13">
        <f t="shared" si="1"/>
        <v>0.036923525977816674</v>
      </c>
      <c r="D70" s="7">
        <f t="shared" si="6"/>
        <v>260.376</v>
      </c>
      <c r="E70" s="7">
        <f t="shared" si="7"/>
        <v>0</v>
      </c>
      <c r="F70" s="12">
        <f t="shared" si="8"/>
        <v>0.25</v>
      </c>
      <c r="G70" s="11">
        <f t="shared" si="4"/>
        <v>103.95158347927612</v>
      </c>
      <c r="H70" s="11">
        <f t="shared" si="5"/>
        <v>0.03951583479276133</v>
      </c>
    </row>
    <row r="71" spans="1:8" ht="12.75">
      <c r="A71" s="4">
        <v>31837</v>
      </c>
      <c r="B71" s="3">
        <v>291.7</v>
      </c>
      <c r="C71" s="13">
        <f t="shared" si="1"/>
        <v>0.02638986629134421</v>
      </c>
      <c r="D71" s="7">
        <f t="shared" si="6"/>
        <v>269.98999999999995</v>
      </c>
      <c r="E71" s="7">
        <f t="shared" si="7"/>
        <v>0</v>
      </c>
      <c r="F71" s="12">
        <f t="shared" si="8"/>
        <v>0.25</v>
      </c>
      <c r="G71" s="11">
        <f t="shared" si="4"/>
        <v>102.89558409570726</v>
      </c>
      <c r="H71" s="11">
        <f t="shared" si="5"/>
        <v>0.02895584095707271</v>
      </c>
    </row>
    <row r="72" spans="1:8" ht="12.75">
      <c r="A72" s="4">
        <v>31868</v>
      </c>
      <c r="B72" s="3">
        <v>288.36</v>
      </c>
      <c r="C72" s="13">
        <f t="shared" si="1"/>
        <v>-0.0114501199862872</v>
      </c>
      <c r="D72" s="7">
        <f t="shared" si="6"/>
        <v>277.11499999999995</v>
      </c>
      <c r="E72" s="7">
        <f t="shared" si="7"/>
        <v>0</v>
      </c>
      <c r="F72" s="12">
        <f t="shared" si="8"/>
        <v>0.25</v>
      </c>
      <c r="G72" s="11">
        <f t="shared" si="4"/>
        <v>99.1021254713747</v>
      </c>
      <c r="H72" s="11">
        <f t="shared" si="5"/>
        <v>-0.008978745286252976</v>
      </c>
    </row>
    <row r="73" spans="1:8" ht="12.75">
      <c r="A73" s="4">
        <v>31898</v>
      </c>
      <c r="B73" s="3">
        <v>290.1</v>
      </c>
      <c r="C73" s="13">
        <f t="shared" si="1"/>
        <v>0.006034124011652153</v>
      </c>
      <c r="D73" s="7">
        <f t="shared" si="6"/>
        <v>273.942</v>
      </c>
      <c r="E73" s="7">
        <f t="shared" si="7"/>
        <v>0</v>
      </c>
      <c r="F73" s="12">
        <f t="shared" si="8"/>
        <v>0.25</v>
      </c>
      <c r="G73" s="11">
        <f t="shared" si="4"/>
        <v>100.85492093216813</v>
      </c>
      <c r="H73" s="11">
        <f t="shared" si="5"/>
        <v>0.00854920932168124</v>
      </c>
    </row>
    <row r="74" spans="1:8" ht="12.75">
      <c r="A74" s="4">
        <v>31929</v>
      </c>
      <c r="B74" s="3">
        <v>304</v>
      </c>
      <c r="C74" s="13">
        <f t="shared" si="1"/>
        <v>0.04791451223715959</v>
      </c>
      <c r="D74" s="7">
        <f t="shared" si="6"/>
        <v>275.595</v>
      </c>
      <c r="E74" s="7">
        <f t="shared" si="7"/>
        <v>0</v>
      </c>
      <c r="F74" s="12">
        <f t="shared" si="8"/>
        <v>0.25</v>
      </c>
      <c r="G74" s="11">
        <f t="shared" si="4"/>
        <v>105.05342985177525</v>
      </c>
      <c r="H74" s="11">
        <f t="shared" si="5"/>
        <v>0.050534298517752596</v>
      </c>
    </row>
    <row r="75" spans="1:8" ht="12.75">
      <c r="A75" s="4">
        <v>31959</v>
      </c>
      <c r="B75" s="3">
        <v>318.66</v>
      </c>
      <c r="C75" s="13">
        <f t="shared" si="1"/>
        <v>0.04822368421052636</v>
      </c>
      <c r="D75" s="7">
        <f t="shared" si="6"/>
        <v>288.8</v>
      </c>
      <c r="E75" s="7">
        <f t="shared" si="7"/>
        <v>0</v>
      </c>
      <c r="F75" s="12">
        <f t="shared" si="8"/>
        <v>0.25</v>
      </c>
      <c r="G75" s="11">
        <f t="shared" si="4"/>
        <v>105.08442434210527</v>
      </c>
      <c r="H75" s="11">
        <f t="shared" si="5"/>
        <v>0.05084424342105276</v>
      </c>
    </row>
    <row r="76" spans="1:8" ht="12.75">
      <c r="A76" s="4">
        <v>31990</v>
      </c>
      <c r="B76" s="3">
        <v>329.8</v>
      </c>
      <c r="C76" s="13">
        <f t="shared" si="1"/>
        <v>0.034958890353354644</v>
      </c>
      <c r="D76" s="7">
        <f t="shared" si="6"/>
        <v>302.72700000000003</v>
      </c>
      <c r="E76" s="7">
        <f t="shared" si="7"/>
        <v>0</v>
      </c>
      <c r="F76" s="12">
        <f t="shared" si="8"/>
        <v>0.25</v>
      </c>
      <c r="G76" s="11">
        <f t="shared" si="4"/>
        <v>103.7546287579238</v>
      </c>
      <c r="H76" s="11">
        <f t="shared" si="5"/>
        <v>0.03754628757923806</v>
      </c>
    </row>
    <row r="77" spans="1:8" ht="12.75">
      <c r="A77" s="4">
        <v>32021</v>
      </c>
      <c r="B77" s="3">
        <v>321.83</v>
      </c>
      <c r="C77" s="13">
        <f t="shared" si="1"/>
        <v>-0.024166161309884915</v>
      </c>
      <c r="D77" s="7">
        <f t="shared" si="6"/>
        <v>313.31</v>
      </c>
      <c r="E77" s="7">
        <f t="shared" si="7"/>
        <v>0</v>
      </c>
      <c r="F77" s="12">
        <f t="shared" si="8"/>
        <v>0.25</v>
      </c>
      <c r="G77" s="11">
        <f t="shared" si="4"/>
        <v>97.82734232868404</v>
      </c>
      <c r="H77" s="11">
        <f t="shared" si="5"/>
        <v>-0.021726576713159584</v>
      </c>
    </row>
    <row r="78" spans="1:8" ht="12.75">
      <c r="A78" s="4">
        <v>32051</v>
      </c>
      <c r="B78" s="3">
        <v>251.79</v>
      </c>
      <c r="C78" s="13">
        <f t="shared" si="1"/>
        <v>-0.217630426001305</v>
      </c>
      <c r="D78" s="7">
        <f t="shared" si="6"/>
        <v>305.7385</v>
      </c>
      <c r="E78" s="7">
        <f t="shared" si="7"/>
        <v>53.948499999999996</v>
      </c>
      <c r="F78" s="12">
        <f t="shared" si="8"/>
        <v>-16.513042600130504</v>
      </c>
      <c r="G78" s="11">
        <f t="shared" si="4"/>
        <v>65.31765529538309</v>
      </c>
      <c r="H78" s="11">
        <f t="shared" si="5"/>
        <v>-0.3468234470461691</v>
      </c>
    </row>
    <row r="80" ht="12.75">
      <c r="H80" s="15"/>
    </row>
  </sheetData>
  <sheetProtection/>
  <mergeCells count="1">
    <mergeCell ref="O13:P14"/>
  </mergeCells>
  <hyperlinks>
    <hyperlink ref="O13:P14" location="Menu!A1" tooltip="Menu" display="Return to Menu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Marcus</dc:creator>
  <cp:keywords/>
  <dc:description/>
  <cp:lastModifiedBy>Poornima K</cp:lastModifiedBy>
  <cp:lastPrinted>2008-03-17T17:04:07Z</cp:lastPrinted>
  <dcterms:created xsi:type="dcterms:W3CDTF">2000-05-23T16:25:58Z</dcterms:created>
  <dcterms:modified xsi:type="dcterms:W3CDTF">2013-10-21T05:30:27Z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