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03-03A" sheetId="1" r:id="rId1"/>
    <sheet name="Given P03-03A" sheetId="2" r:id="rId2"/>
    <sheet name="P03-04A" sheetId="3" r:id="rId3"/>
    <sheet name="Given P03-04A" sheetId="4" r:id="rId4"/>
    <sheet name="P03-07A" sheetId="5" r:id="rId5"/>
    <sheet name="Given P03-07A" sheetId="6" r:id="rId6"/>
  </sheets>
  <externalReferences>
    <externalReference r:id="rId9"/>
  </externalReferences>
  <definedNames>
    <definedName name="Accounts">'[1]SP06-20A'!$M$2:$M$11</definedName>
    <definedName name="_xlnm.Print_Area" localSheetId="4">'P03-07A'!$A$1:$I$297</definedName>
    <definedName name="_xlnm.Print_Titles" localSheetId="0">'P03-03A'!$1:$4</definedName>
    <definedName name="_xlnm.Print_Titles" localSheetId="2">'P03-04A'!$1:$4</definedName>
    <definedName name="_xlnm.Print_Titles" localSheetId="4">'P03-07A'!$1:$4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F11" authorId="0">
      <text>
        <r>
          <rPr>
            <sz val="8"/>
            <rFont val="Tahoma"/>
            <family val="2"/>
          </rPr>
          <t>Enter appropriate data in yellow cells.  Your Debit, Credit, and Balance entries will be verified.</t>
        </r>
      </text>
    </comment>
    <comment ref="C17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C23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C29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C35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C47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C58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C69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C75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C96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C102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C116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C122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C128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C134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C140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F159" authorId="0">
      <text>
        <r>
          <rPr>
            <sz val="8"/>
            <rFont val="Tahoma"/>
            <family val="2"/>
          </rPr>
          <t>Enter appropriate data in yellow cells.  Your Credit entries will be verified.</t>
        </r>
      </text>
    </comment>
    <comment ref="F196" authorId="0">
      <text>
        <r>
          <rPr>
            <sz val="8"/>
            <rFont val="Tahoma"/>
            <family val="2"/>
          </rPr>
          <t>Enter appropriate data in yellow cells.  Your answers for "Total" will be verified.</t>
        </r>
      </text>
    </comment>
    <comment ref="F229" authorId="0">
      <text>
        <r>
          <rPr>
            <sz val="8"/>
            <rFont val="Tahoma"/>
            <family val="2"/>
          </rPr>
          <t>Enter appropriate data in yellow cells.  Your answer for "Net income" will be verified.</t>
        </r>
      </text>
    </comment>
    <comment ref="G249" authorId="0">
      <text>
        <r>
          <rPr>
            <sz val="8"/>
            <rFont val="Tahoma"/>
            <family val="2"/>
          </rPr>
          <t>Enter appropriate data in yellow cells.  Your answer for "T. Wells, Capital, December 31, 2009" will be verified.</t>
        </r>
      </text>
    </comment>
    <comment ref="G261" authorId="0">
      <text>
        <r>
          <rPr>
            <sz val="8"/>
            <rFont val="Tahoma"/>
            <family val="2"/>
          </rPr>
          <t>Enter appropriate data in yellow cells.  Your answer for "Total liabilities and equity" will be verified.</t>
        </r>
      </text>
    </comment>
    <comment ref="C109" authorId="0">
      <text>
        <r>
          <rPr>
            <sz val="8"/>
            <rFont val="Tahoma"/>
            <family val="2"/>
          </rPr>
          <t>Pick your entry from the drop-down list.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D11" authorId="0">
      <text>
        <r>
          <rPr>
            <sz val="8"/>
            <rFont val="Tahoma"/>
            <family val="2"/>
          </rPr>
          <t>Pick your entry for this column from the drop-down list.</t>
        </r>
      </text>
    </comment>
    <comment ref="F11" authorId="0">
      <text>
        <r>
          <rPr>
            <sz val="8"/>
            <rFont val="Tahoma"/>
            <family val="2"/>
          </rPr>
          <t>Pick your entry for this column from the drop-down list.</t>
        </r>
      </text>
    </comment>
    <comment ref="E11" authorId="0">
      <text>
        <r>
          <rPr>
            <sz val="8"/>
            <rFont val="Tahoma"/>
            <family val="2"/>
          </rPr>
          <t>Enter appropriate data in yellow cells in this column.  Your totals will be verified.</t>
        </r>
      </text>
    </comment>
    <comment ref="G11" authorId="0">
      <text>
        <r>
          <rPr>
            <sz val="8"/>
            <rFont val="Tahoma"/>
            <family val="2"/>
          </rPr>
          <t>Enter appropriate data in yellow cells in this column.  Your totals will be verified.</t>
        </r>
      </text>
    </comment>
    <comment ref="C53" authorId="0">
      <text>
        <r>
          <rPr>
            <sz val="8"/>
            <rFont val="Tahoma"/>
            <family val="2"/>
          </rPr>
          <t>Enter appropriate data in yellow cells.  Your answer for "Net income" will be verified.</t>
        </r>
      </text>
    </comment>
    <comment ref="C71" authorId="0">
      <text>
        <r>
          <rPr>
            <sz val="8"/>
            <rFont val="Tahoma"/>
            <family val="2"/>
          </rPr>
          <t>Enter appropriate data in yellow cells.  Your answer for "K. Jenkins, Capital, July 31, 2009" will be verified.</t>
        </r>
      </text>
    </comment>
    <comment ref="C83" authorId="0">
      <text>
        <r>
          <rPr>
            <sz val="8"/>
            <rFont val="Tahoma"/>
            <family val="2"/>
          </rPr>
          <t>Enter appropriate data in yellow cells.  Your answer for "Total liabilities and equity" will be verified.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G13" authorId="0">
      <text>
        <r>
          <rPr>
            <sz val="8"/>
            <rFont val="Tahoma"/>
            <family val="2"/>
          </rPr>
          <t>Enter appropriate data in yellow cells.  Your credit entries will be verified.</t>
        </r>
      </text>
    </comment>
    <comment ref="F104" authorId="0">
      <text>
        <r>
          <rPr>
            <sz val="8"/>
            <rFont val="Tahoma"/>
            <family val="2"/>
          </rPr>
          <t>Enter appropriate data in yellow cells.  Your answers for "Totals" will be verified.</t>
        </r>
      </text>
    </comment>
    <comment ref="G128" authorId="0">
      <text>
        <r>
          <rPr>
            <sz val="8"/>
            <rFont val="Tahoma"/>
            <family val="2"/>
          </rPr>
          <t>Enter appropriate data in yellow cells.  Your answers for "Net income" will be verified.</t>
        </r>
      </text>
    </comment>
    <comment ref="G145" authorId="0">
      <text>
        <r>
          <rPr>
            <sz val="8"/>
            <rFont val="Tahoma"/>
            <family val="2"/>
          </rPr>
          <t>Enter appropriate data in yellow cells.  Your answers for "J. Stafford, Capital, April 30, 2011" will be verified.</t>
        </r>
      </text>
    </comment>
    <comment ref="G157" authorId="0">
      <text>
        <r>
          <rPr>
            <sz val="8"/>
            <rFont val="Tahoma"/>
            <family val="2"/>
          </rPr>
          <t>Enter appropriate data in yellow cells.  Your answer for "Total liabilities and equity" will be verified.</t>
        </r>
      </text>
    </comment>
    <comment ref="F178" authorId="0">
      <text>
        <r>
          <rPr>
            <sz val="8"/>
            <rFont val="Tahoma"/>
            <family val="2"/>
          </rPr>
          <t>Enter appropriate data in yellow cells.  Your answers for "Totals" will be verified.</t>
        </r>
      </text>
    </comment>
    <comment ref="G196" authorId="0">
      <text>
        <r>
          <rPr>
            <sz val="8"/>
            <rFont val="Tahoma"/>
            <family val="2"/>
          </rPr>
          <t>Enter appropriate data in yellow cells.  Your answers balance for each account will be verified.</t>
        </r>
      </text>
    </comment>
  </commentList>
</comments>
</file>

<file path=xl/sharedStrings.xml><?xml version="1.0" encoding="utf-8"?>
<sst xmlns="http://schemas.openxmlformats.org/spreadsheetml/2006/main" count="950" uniqueCount="297">
  <si>
    <t>Student Name:</t>
  </si>
  <si>
    <t>General Ledger</t>
  </si>
  <si>
    <t>Class:</t>
  </si>
  <si>
    <t>Adjusted Trial Balance</t>
  </si>
  <si>
    <t>Unadjusted Trial Balance</t>
  </si>
  <si>
    <t>Cash</t>
  </si>
  <si>
    <t>Accounts receivable</t>
  </si>
  <si>
    <t>Teaching supplies</t>
  </si>
  <si>
    <t>Prepaid insurance</t>
  </si>
  <si>
    <t>Prepaid rent</t>
  </si>
  <si>
    <t>Professional library</t>
  </si>
  <si>
    <t>General Journal</t>
  </si>
  <si>
    <t>Equipment</t>
  </si>
  <si>
    <t>Account No.</t>
  </si>
  <si>
    <t>Trans.</t>
  </si>
  <si>
    <t>Date</t>
  </si>
  <si>
    <t>Account Titles</t>
  </si>
  <si>
    <t>no.</t>
  </si>
  <si>
    <t>Debit</t>
  </si>
  <si>
    <t>Credit</t>
  </si>
  <si>
    <t>Accounts payable</t>
  </si>
  <si>
    <t xml:space="preserve">Explanation </t>
  </si>
  <si>
    <t>Balance</t>
  </si>
  <si>
    <t>Adjusting Entries:</t>
  </si>
  <si>
    <t>Salaries payable</t>
  </si>
  <si>
    <t>Insurance Expense</t>
  </si>
  <si>
    <t>(a)</t>
  </si>
  <si>
    <t>Unearned training fees</t>
  </si>
  <si>
    <t xml:space="preserve">  Prepaid Insurance</t>
  </si>
  <si>
    <t>Accounts Receivable</t>
  </si>
  <si>
    <t>Teaching Supplies Expense</t>
  </si>
  <si>
    <t>(b)</t>
  </si>
  <si>
    <t xml:space="preserve">  Teaching Supplies</t>
  </si>
  <si>
    <t>Tuition fees earned</t>
  </si>
  <si>
    <t>(c)</t>
  </si>
  <si>
    <t>Training fees earned</t>
  </si>
  <si>
    <t>(f)</t>
  </si>
  <si>
    <t>(d)</t>
  </si>
  <si>
    <t>Salaries expense</t>
  </si>
  <si>
    <t>Teaching Supplies</t>
  </si>
  <si>
    <t>Unearned Training Fees</t>
  </si>
  <si>
    <t>(e)</t>
  </si>
  <si>
    <t>Insurance expense</t>
  </si>
  <si>
    <t xml:space="preserve">  Training Fees Earned</t>
  </si>
  <si>
    <t>Rent expense</t>
  </si>
  <si>
    <t>Teaching supplies expense</t>
  </si>
  <si>
    <t xml:space="preserve">  Tuition Fees Earned</t>
  </si>
  <si>
    <t>Advertising expense</t>
  </si>
  <si>
    <t>Salaries Expense</t>
  </si>
  <si>
    <t>(g)</t>
  </si>
  <si>
    <t>Utilities expense</t>
  </si>
  <si>
    <t xml:space="preserve">  Salaries Payable</t>
  </si>
  <si>
    <t>Total</t>
  </si>
  <si>
    <t>Prepaid Insurance</t>
  </si>
  <si>
    <t>Rent Expense</t>
  </si>
  <si>
    <t>(h)</t>
  </si>
  <si>
    <t xml:space="preserve">  Prepaid Rent</t>
  </si>
  <si>
    <t>(a) Expired insurance coverage</t>
  </si>
  <si>
    <t>(b) Teaching supplies on hand</t>
  </si>
  <si>
    <t>(c) Annual equipment depreciation</t>
  </si>
  <si>
    <t>Prepaid Rent</t>
  </si>
  <si>
    <t>Professional Library</t>
  </si>
  <si>
    <t>Income Statement</t>
  </si>
  <si>
    <t>Revenues:</t>
  </si>
  <si>
    <t>Accumulated Depreciation - Equipment</t>
  </si>
  <si>
    <t xml:space="preserve">  Tuition fees earned</t>
  </si>
  <si>
    <t xml:space="preserve">  Training fees earned</t>
  </si>
  <si>
    <t xml:space="preserve">  Total revenues</t>
  </si>
  <si>
    <t>Expenses:</t>
  </si>
  <si>
    <t>Accounts Payable</t>
  </si>
  <si>
    <t xml:space="preserve">  Salaries expense</t>
  </si>
  <si>
    <t xml:space="preserve">  Insurance expense</t>
  </si>
  <si>
    <t xml:space="preserve">  Rent expense</t>
  </si>
  <si>
    <t xml:space="preserve">  Teaching supplies expense</t>
  </si>
  <si>
    <t xml:space="preserve">  Advertising expense</t>
  </si>
  <si>
    <t>Salaries Payable</t>
  </si>
  <si>
    <t xml:space="preserve">  Utilities expense</t>
  </si>
  <si>
    <t xml:space="preserve">  Total expenses</t>
  </si>
  <si>
    <t>Net income</t>
  </si>
  <si>
    <t>Tuition Fees Earned</t>
  </si>
  <si>
    <t>Training Fees Earned</t>
  </si>
  <si>
    <t>Balance Sheet</t>
  </si>
  <si>
    <t>Depreciation Expense-Equipment</t>
  </si>
  <si>
    <t>Assets</t>
  </si>
  <si>
    <t>Total assets</t>
  </si>
  <si>
    <t>Liabilities</t>
  </si>
  <si>
    <t>Total liabilities</t>
  </si>
  <si>
    <t>Advertising Expense</t>
  </si>
  <si>
    <t>Utilities Expense</t>
  </si>
  <si>
    <t>Accumulated depreciation-Professional library</t>
  </si>
  <si>
    <t>Accumulated depreciation-Equipment</t>
  </si>
  <si>
    <t>Depreciation expense-Equipment</t>
  </si>
  <si>
    <t>Depreciation expense-Professional library</t>
  </si>
  <si>
    <t>Totals</t>
  </si>
  <si>
    <t>(f) Unpaid monthly tuition for student beginning Oct. 15</t>
  </si>
  <si>
    <t>(g) Two employees accrue wages for two days (daily wage)</t>
  </si>
  <si>
    <t>(h) Balance in Prepaid Rent account is for December</t>
  </si>
  <si>
    <t>(d) Annual professional library depreciation</t>
  </si>
  <si>
    <t>Accumulated Depreciation -</t>
  </si>
  <si>
    <t>Depreciation Expense</t>
  </si>
  <si>
    <t xml:space="preserve"> Professional Library</t>
  </si>
  <si>
    <t>Accumulated depreciation, equipment</t>
  </si>
  <si>
    <t>Accumulated depreciation, professional library</t>
  </si>
  <si>
    <t>Worksheet</t>
  </si>
  <si>
    <t>Unadjusted</t>
  </si>
  <si>
    <t>Adjusted</t>
  </si>
  <si>
    <t>Trial Balance</t>
  </si>
  <si>
    <t>Adjustments</t>
  </si>
  <si>
    <t>Account</t>
  </si>
  <si>
    <t>(Ltr)</t>
  </si>
  <si>
    <t>Office supplies</t>
  </si>
  <si>
    <t>Office equipment</t>
  </si>
  <si>
    <t>Interest payable</t>
  </si>
  <si>
    <t>Unearned consulting fees</t>
  </si>
  <si>
    <t>Long-term notes payable</t>
  </si>
  <si>
    <t>Consulting fees earned</t>
  </si>
  <si>
    <t>Interest expense</t>
  </si>
  <si>
    <t>Office supplies expense</t>
  </si>
  <si>
    <t>Earned but uncollected revenues.</t>
  </si>
  <si>
    <t>Cost of expired insurance coverage.</t>
  </si>
  <si>
    <t>Incurred but unpaid advertising expense.</t>
  </si>
  <si>
    <t>Incurred but unpaid interest expense.</t>
  </si>
  <si>
    <t>Incurred but unpaid salaries expense.</t>
  </si>
  <si>
    <t>Earned revenues previously received in advance.</t>
  </si>
  <si>
    <t xml:space="preserve">     Number of months prepaid</t>
  </si>
  <si>
    <t>(e) Training fees earned per month beginning Nov. 1</t>
  </si>
  <si>
    <t>Check figures:</t>
  </si>
  <si>
    <t>(2e) Cr. Training Fees Earned</t>
  </si>
  <si>
    <t>(2f)  Cr. Tuition Fees Earned</t>
  </si>
  <si>
    <t>(3)   Adjusting Trial Balance totals</t>
  </si>
  <si>
    <t>(4)   Net income</t>
  </si>
  <si>
    <t>Problem 03-03A</t>
  </si>
  <si>
    <t>Unadjusted Balance</t>
  </si>
  <si>
    <t>Total liabilities and equity</t>
  </si>
  <si>
    <t>Additional information:</t>
  </si>
  <si>
    <t xml:space="preserve"> Consulting fees earned</t>
  </si>
  <si>
    <t xml:space="preserve"> Salaries expense</t>
  </si>
  <si>
    <t xml:space="preserve"> Interest expense</t>
  </si>
  <si>
    <t xml:space="preserve"> Insurance expense</t>
  </si>
  <si>
    <t xml:space="preserve"> Rent expense</t>
  </si>
  <si>
    <t xml:space="preserve"> Office supplies expense</t>
  </si>
  <si>
    <t xml:space="preserve"> Advertising expense</t>
  </si>
  <si>
    <t xml:space="preserve"> Total expenses</t>
  </si>
  <si>
    <t xml:space="preserve"> Depreciation expense-Office equipment</t>
  </si>
  <si>
    <t>Plus: Net income</t>
  </si>
  <si>
    <t>Less: Owner withdrawals</t>
  </si>
  <si>
    <t>Accumulated depreciation-Office equipment</t>
  </si>
  <si>
    <t>(2) Net income</t>
  </si>
  <si>
    <t xml:space="preserve">     Total assets</t>
  </si>
  <si>
    <t>Problem 03-04A</t>
  </si>
  <si>
    <t>Given Data P03-04A:</t>
  </si>
  <si>
    <t>Depreciation expense, Equipment</t>
  </si>
  <si>
    <t>Depreciation expense, Professional library</t>
  </si>
  <si>
    <t xml:space="preserve">  Depreciation expense, Professional library</t>
  </si>
  <si>
    <t xml:space="preserve">  Depreciation expense, Equipment</t>
  </si>
  <si>
    <t>Accumulated depreciation, Equipment</t>
  </si>
  <si>
    <t>Accumulated depreciation, Professional library</t>
  </si>
  <si>
    <t>Accumulated depreciation, Office equipment</t>
  </si>
  <si>
    <t>Depreciation expense, Office equipment</t>
  </si>
  <si>
    <t>Depreciation expense on office equipment.</t>
  </si>
  <si>
    <t>July 31, 2009</t>
  </si>
  <si>
    <t>Given Data P03-03A:</t>
  </si>
  <si>
    <t>WATSON TECHNICAL INSTITUTE</t>
  </si>
  <si>
    <t>T. Watson, Withdrawals</t>
  </si>
  <si>
    <t>Additional items for December 31, 2011 adjusting entries:</t>
  </si>
  <si>
    <t>To record the insurance expired.</t>
  </si>
  <si>
    <t>To record supplies used.</t>
  </si>
  <si>
    <t>To record equipment depreciation.</t>
  </si>
  <si>
    <t>To record professional library depreciation.</t>
  </si>
  <si>
    <t>To record training fees earned that were collected in advance.</t>
  </si>
  <si>
    <t>To record tuition earned</t>
  </si>
  <si>
    <t>To record accrued salaries</t>
  </si>
  <si>
    <t>To record expiration of prepaid rent.</t>
  </si>
  <si>
    <t>Depreciation Expense, Equipment</t>
  </si>
  <si>
    <t xml:space="preserve">  Accumulated Deprec., Equipment</t>
  </si>
  <si>
    <t>Depreciation Expense, Profess. Library</t>
  </si>
  <si>
    <t xml:space="preserve">  Accumul. Depreciation, Profess. Library</t>
  </si>
  <si>
    <t>December 31, 2011</t>
  </si>
  <si>
    <t>For Year Ended December 31, 2011</t>
  </si>
  <si>
    <t>JJW COMPANY</t>
  </si>
  <si>
    <t>Adjustment description:</t>
  </si>
  <si>
    <t>Cost of consumed office supplies.</t>
  </si>
  <si>
    <t>For the Year Ended July 31, 2011</t>
  </si>
  <si>
    <t>Equity</t>
  </si>
  <si>
    <t>Commom stock</t>
  </si>
  <si>
    <t>Dividends</t>
  </si>
  <si>
    <t>Retained earnings</t>
  </si>
  <si>
    <t>Common Stock</t>
  </si>
  <si>
    <t>Retained Earnings</t>
  </si>
  <si>
    <t>Common stock</t>
  </si>
  <si>
    <t>Retianed earnings</t>
  </si>
  <si>
    <t>Statement of Retained Earnings</t>
  </si>
  <si>
    <t>Retained earnings, December 31, 2010</t>
  </si>
  <si>
    <t>Less: Divindends</t>
  </si>
  <si>
    <t>Retained earnings, December 31, 2011</t>
  </si>
  <si>
    <t>Total equity</t>
  </si>
  <si>
    <t>amounts for the financial reports.</t>
  </si>
  <si>
    <t>SEE-IT-NOW TRAVEL</t>
  </si>
  <si>
    <t>Acct. No.</t>
  </si>
  <si>
    <t>Transactions for April (Part 2):</t>
  </si>
  <si>
    <t>Computer Equipment</t>
  </si>
  <si>
    <t xml:space="preserve">  Cash</t>
  </si>
  <si>
    <t>Paid one month's rent.</t>
  </si>
  <si>
    <t>Office Supplies</t>
  </si>
  <si>
    <t>Acquired office supplies.</t>
  </si>
  <si>
    <t>Paid 12-month's premium on advance.</t>
  </si>
  <si>
    <t>Paid two weeks' salaries.</t>
  </si>
  <si>
    <t xml:space="preserve">  Commissions Earned</t>
  </si>
  <si>
    <t>Collected commissions from airlines.</t>
  </si>
  <si>
    <t>Repairs Expense</t>
  </si>
  <si>
    <t>Repaired the computer.</t>
  </si>
  <si>
    <t>Telephone Expense</t>
  </si>
  <si>
    <t>Paid the telephone bill.</t>
  </si>
  <si>
    <t>Adjusting Entries (Part 4):</t>
  </si>
  <si>
    <t>To record expired insurance.</t>
  </si>
  <si>
    <t>Office Supplies Expense</t>
  </si>
  <si>
    <t xml:space="preserve">  Office Supplies</t>
  </si>
  <si>
    <t>To record cost of supplies used.</t>
  </si>
  <si>
    <t>Depreciation Expense - Computer Equipment</t>
  </si>
  <si>
    <t xml:space="preserve">  Accumulated Depreciation - Computer Equipment</t>
  </si>
  <si>
    <t>To record depreciation.</t>
  </si>
  <si>
    <t>To record accrued salaries.</t>
  </si>
  <si>
    <t>To record accrued commissions.</t>
  </si>
  <si>
    <t>Closing Entries (Part 6)</t>
  </si>
  <si>
    <t>Commissions Earned</t>
  </si>
  <si>
    <t xml:space="preserve"> </t>
  </si>
  <si>
    <t xml:space="preserve">  Income Summary</t>
  </si>
  <si>
    <t>To close the revenue account.</t>
  </si>
  <si>
    <t>Income Summary</t>
  </si>
  <si>
    <t xml:space="preserve">  Depreciation Expense, Computer Equipment</t>
  </si>
  <si>
    <t xml:space="preserve">  Salaries Expense</t>
  </si>
  <si>
    <t xml:space="preserve">  Insurance Expense</t>
  </si>
  <si>
    <t xml:space="preserve">  Rent Expense</t>
  </si>
  <si>
    <t xml:space="preserve">  Office Supplies Expense</t>
  </si>
  <si>
    <t xml:space="preserve">  Repairs Expense</t>
  </si>
  <si>
    <t xml:space="preserve">  Telephone Expense</t>
  </si>
  <si>
    <t>To close expense accounts.</t>
  </si>
  <si>
    <t>To close the income summary account.</t>
  </si>
  <si>
    <t>Debits</t>
  </si>
  <si>
    <t>Credits</t>
  </si>
  <si>
    <t>Computer equipment</t>
  </si>
  <si>
    <t>Accumulated depreciation, computer equipment</t>
  </si>
  <si>
    <t>Commissions earned</t>
  </si>
  <si>
    <t>Depreciation, computer equipment</t>
  </si>
  <si>
    <t>Repairs expense</t>
  </si>
  <si>
    <t>Telephone expense</t>
  </si>
  <si>
    <t xml:space="preserve">  Totals</t>
  </si>
  <si>
    <t>For Month Ended April 30, 2011</t>
  </si>
  <si>
    <t xml:space="preserve">  Depreciation expense, computer equipment</t>
  </si>
  <si>
    <t xml:space="preserve">  Office supplies expense</t>
  </si>
  <si>
    <t xml:space="preserve">  Repairs expense</t>
  </si>
  <si>
    <t xml:space="preserve">  Telephone expense</t>
  </si>
  <si>
    <t>Post-Closing Trial Balance</t>
  </si>
  <si>
    <t>PR</t>
  </si>
  <si>
    <t>Adjusting</t>
  </si>
  <si>
    <t>Accumulated Depreciation,</t>
  </si>
  <si>
    <t>Closing</t>
  </si>
  <si>
    <t>Depreciation Expense,</t>
  </si>
  <si>
    <r>
      <t>NOTE</t>
    </r>
    <r>
      <rPr>
        <sz val="10"/>
        <rFont val="Arial"/>
        <family val="2"/>
      </rPr>
      <t>:  Ledger accounts begin at cell A186.  Post the transactions to those accounts then use the balances to provide</t>
    </r>
  </si>
  <si>
    <t>Paid first month's rent</t>
  </si>
  <si>
    <t>Purchased office supplies</t>
  </si>
  <si>
    <t>Paid annual insurance premium</t>
  </si>
  <si>
    <t>Paid salaries</t>
  </si>
  <si>
    <t>Collected commissions earned</t>
  </si>
  <si>
    <t>Paid for computer repair</t>
  </si>
  <si>
    <t>Paid telephone bill</t>
  </si>
  <si>
    <t>Chart of Accounts</t>
  </si>
  <si>
    <t>Accumulated Depreciation, Computer Equipment</t>
  </si>
  <si>
    <t>Depreciation, Computer Equipment</t>
  </si>
  <si>
    <t>2/3 of a month's insurance expired</t>
  </si>
  <si>
    <t>Office supplies on hand</t>
  </si>
  <si>
    <t>Depreciation on computer</t>
  </si>
  <si>
    <t>Unpaid salaries</t>
  </si>
  <si>
    <t>Commissions earned but not billed</t>
  </si>
  <si>
    <t>(3) Unadjusted trial balance totals</t>
  </si>
  <si>
    <t>(4a) Insurance Expense</t>
  </si>
  <si>
    <t>(5) Net income</t>
  </si>
  <si>
    <t>(7) Post-closing trial balance totals</t>
  </si>
  <si>
    <t>Given Data P03-07A:</t>
  </si>
  <si>
    <t>Problem 03-07A</t>
  </si>
  <si>
    <t>Retained earnings, July 31, 2011</t>
  </si>
  <si>
    <t>Current-year dividends</t>
  </si>
  <si>
    <t>Retained earnings, July 31, 2010</t>
  </si>
  <si>
    <t>Stafford invested cash for common stock</t>
  </si>
  <si>
    <t>Stafford invested computer equipment for common stock</t>
  </si>
  <si>
    <t>Paid cash for dividends</t>
  </si>
  <si>
    <t xml:space="preserve">  Common Stock</t>
  </si>
  <si>
    <t>Owner invested in the business for stock.</t>
  </si>
  <si>
    <t>Paid cash dividends.</t>
  </si>
  <si>
    <t xml:space="preserve">  Retained Earnings</t>
  </si>
  <si>
    <t>Retained Earniongs</t>
  </si>
  <si>
    <t xml:space="preserve">  Dividends</t>
  </si>
  <si>
    <t>To close the dividends account.</t>
  </si>
  <si>
    <t>Retained Earnings, April 1, 2011</t>
  </si>
  <si>
    <t>Retained Earnings, April 30, 2011</t>
  </si>
  <si>
    <t>Plus:  Net income</t>
  </si>
  <si>
    <t>Less:  Dividends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</si>
</sst>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mmmm\ d"/>
    <numFmt numFmtId="174" formatCode="0.0_)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 style="hair">
        <color indexed="44"/>
      </left>
      <right>
        <color indexed="63"/>
      </right>
      <top style="thin"/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44"/>
      </right>
      <top style="thin"/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42" applyNumberFormat="1" applyFont="1" applyBorder="1" applyAlignment="1">
      <alignment/>
    </xf>
    <xf numFmtId="1" fontId="4" fillId="0" borderId="0" xfId="42" applyNumberFormat="1" applyFont="1" applyBorder="1" applyAlignment="1">
      <alignment/>
    </xf>
    <xf numFmtId="164" fontId="0" fillId="0" borderId="0" xfId="59" applyNumberFormat="1" applyFont="1" applyAlignment="1">
      <alignment/>
    </xf>
    <xf numFmtId="1" fontId="0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 quotePrefix="1">
      <alignment/>
    </xf>
    <xf numFmtId="167" fontId="0" fillId="2" borderId="0" xfId="42" applyNumberFormat="1" applyFont="1" applyFill="1" applyBorder="1" applyAlignment="1">
      <alignment/>
    </xf>
    <xf numFmtId="167" fontId="0" fillId="2" borderId="0" xfId="42" applyNumberFormat="1" applyFont="1" applyFill="1" applyAlignment="1">
      <alignment/>
    </xf>
    <xf numFmtId="0" fontId="1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1" fontId="0" fillId="2" borderId="0" xfId="42" applyNumberFormat="1" applyFont="1" applyFill="1" applyBorder="1" applyAlignment="1">
      <alignment/>
    </xf>
    <xf numFmtId="169" fontId="0" fillId="2" borderId="0" xfId="44" applyNumberFormat="1" applyFont="1" applyFill="1" applyBorder="1" applyAlignment="1">
      <alignment/>
    </xf>
    <xf numFmtId="1" fontId="0" fillId="2" borderId="0" xfId="44" applyNumberFormat="1" applyFont="1" applyFill="1" applyBorder="1" applyAlignment="1">
      <alignment/>
    </xf>
    <xf numFmtId="167" fontId="0" fillId="2" borderId="10" xfId="42" applyNumberFormat="1" applyFont="1" applyFill="1" applyBorder="1" applyAlignment="1">
      <alignment/>
    </xf>
    <xf numFmtId="37" fontId="0" fillId="2" borderId="0" xfId="0" applyNumberFormat="1" applyFont="1" applyFill="1" applyAlignment="1" applyProtection="1">
      <alignment horizontal="centerContinuous"/>
      <protection/>
    </xf>
    <xf numFmtId="0" fontId="0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/>
      <protection/>
    </xf>
    <xf numFmtId="37" fontId="0" fillId="2" borderId="0" xfId="0" applyNumberFormat="1" applyFont="1" applyFill="1" applyAlignment="1" applyProtection="1">
      <alignment horizontal="left"/>
      <protection/>
    </xf>
    <xf numFmtId="37" fontId="0" fillId="2" borderId="0" xfId="0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ont="1" applyFill="1" applyBorder="1" applyAlignment="1">
      <alignment horizontal="centerContinuous"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7" fillId="2" borderId="0" xfId="0" applyFont="1" applyFill="1" applyAlignment="1">
      <alignment horizontal="center"/>
    </xf>
    <xf numFmtId="37" fontId="1" fillId="2" borderId="0" xfId="0" applyNumberFormat="1" applyFont="1" applyFill="1" applyAlignment="1" applyProtection="1">
      <alignment horizontal="centerContinuous"/>
      <protection/>
    </xf>
    <xf numFmtId="5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 quotePrefix="1">
      <alignment horizontal="left"/>
      <protection/>
    </xf>
    <xf numFmtId="37" fontId="0" fillId="2" borderId="10" xfId="0" applyNumberFormat="1" applyFont="1" applyFill="1" applyBorder="1" applyAlignment="1" applyProtection="1">
      <alignment/>
      <protection/>
    </xf>
    <xf numFmtId="5" fontId="0" fillId="2" borderId="11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left"/>
      <protection/>
    </xf>
    <xf numFmtId="169" fontId="0" fillId="0" borderId="0" xfId="0" applyNumberFormat="1" applyFont="1" applyAlignment="1">
      <alignment/>
    </xf>
    <xf numFmtId="0" fontId="7" fillId="2" borderId="0" xfId="0" applyFont="1" applyFill="1" applyBorder="1" applyAlignment="1">
      <alignment horizontal="center"/>
    </xf>
    <xf numFmtId="169" fontId="0" fillId="2" borderId="0" xfId="0" applyNumberFormat="1" applyFill="1" applyBorder="1" applyAlignment="1">
      <alignment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1" fillId="2" borderId="10" xfId="0" applyFont="1" applyFill="1" applyBorder="1" applyAlignment="1" applyProtection="1">
      <alignment horizontal="left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>
      <alignment/>
    </xf>
    <xf numFmtId="37" fontId="1" fillId="2" borderId="0" xfId="0" applyNumberFormat="1" applyFont="1" applyFill="1" applyAlignment="1" applyProtection="1">
      <alignment horizontal="right"/>
      <protection/>
    </xf>
    <xf numFmtId="0" fontId="1" fillId="2" borderId="0" xfId="0" applyFont="1" applyFill="1" applyAlignment="1" applyProtection="1">
      <alignment/>
      <protection/>
    </xf>
    <xf numFmtId="37" fontId="1" fillId="2" borderId="0" xfId="0" applyNumberFormat="1" applyFont="1" applyFill="1" applyAlignment="1" applyProtection="1">
      <alignment/>
      <protection/>
    </xf>
    <xf numFmtId="37" fontId="1" fillId="2" borderId="1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 horizontal="center"/>
    </xf>
    <xf numFmtId="1" fontId="1" fillId="2" borderId="0" xfId="42" applyNumberFormat="1" applyFont="1" applyFill="1" applyBorder="1" applyAlignment="1">
      <alignment/>
    </xf>
    <xf numFmtId="37" fontId="1" fillId="2" borderId="0" xfId="0" applyNumberFormat="1" applyFont="1" applyFill="1" applyAlignment="1" applyProtection="1">
      <alignment horizontal="centerContinuous"/>
      <protection/>
    </xf>
    <xf numFmtId="0" fontId="1" fillId="2" borderId="0" xfId="0" applyFont="1" applyFill="1" applyAlignment="1" applyProtection="1">
      <alignment horizontal="centerContinuous"/>
      <protection/>
    </xf>
    <xf numFmtId="37" fontId="10" fillId="2" borderId="0" xfId="0" applyNumberFormat="1" applyFont="1" applyFill="1" applyAlignment="1" applyProtection="1">
      <alignment horizontal="centerContinuous"/>
      <protection/>
    </xf>
    <xf numFmtId="5" fontId="1" fillId="2" borderId="0" xfId="0" applyNumberFormat="1" applyFont="1" applyFill="1" applyAlignment="1" applyProtection="1">
      <alignment horizontal="centerContinuous"/>
      <protection/>
    </xf>
    <xf numFmtId="41" fontId="0" fillId="2" borderId="0" xfId="44" applyNumberFormat="1" applyFont="1" applyFill="1" applyBorder="1" applyAlignment="1">
      <alignment/>
    </xf>
    <xf numFmtId="41" fontId="0" fillId="2" borderId="0" xfId="42" applyNumberFormat="1" applyFont="1" applyFill="1" applyBorder="1" applyAlignment="1">
      <alignment/>
    </xf>
    <xf numFmtId="41" fontId="0" fillId="2" borderId="0" xfId="42" applyNumberFormat="1" applyFont="1" applyFill="1" applyAlignment="1">
      <alignment/>
    </xf>
    <xf numFmtId="41" fontId="0" fillId="2" borderId="10" xfId="42" applyNumberFormat="1" applyFont="1" applyFill="1" applyBorder="1" applyAlignment="1">
      <alignment/>
    </xf>
    <xf numFmtId="41" fontId="0" fillId="2" borderId="10" xfId="42" applyNumberFormat="1" applyFont="1" applyFill="1" applyBorder="1" applyAlignment="1">
      <alignment/>
    </xf>
    <xf numFmtId="42" fontId="0" fillId="2" borderId="0" xfId="44" applyNumberFormat="1" applyFont="1" applyFill="1" applyBorder="1" applyAlignment="1">
      <alignment/>
    </xf>
    <xf numFmtId="42" fontId="0" fillId="2" borderId="11" xfId="44" applyNumberFormat="1" applyFont="1" applyFill="1" applyBorder="1" applyAlignment="1">
      <alignment/>
    </xf>
    <xf numFmtId="41" fontId="0" fillId="2" borderId="0" xfId="42" applyNumberFormat="1" applyFont="1" applyFill="1" applyAlignment="1">
      <alignment/>
    </xf>
    <xf numFmtId="42" fontId="0" fillId="2" borderId="0" xfId="44" applyNumberFormat="1" applyFont="1" applyFill="1" applyAlignment="1">
      <alignment/>
    </xf>
    <xf numFmtId="42" fontId="0" fillId="2" borderId="0" xfId="0" applyNumberFormat="1" applyFill="1" applyAlignment="1">
      <alignment/>
    </xf>
    <xf numFmtId="42" fontId="0" fillId="2" borderId="0" xfId="42" applyNumberFormat="1" applyFont="1" applyFill="1" applyAlignment="1">
      <alignment/>
    </xf>
    <xf numFmtId="42" fontId="0" fillId="2" borderId="0" xfId="42" applyNumberFormat="1" applyFont="1" applyFill="1" applyAlignment="1">
      <alignment/>
    </xf>
    <xf numFmtId="41" fontId="0" fillId="2" borderId="0" xfId="0" applyNumberFormat="1" applyFont="1" applyFill="1" applyAlignment="1" applyProtection="1">
      <alignment/>
      <protection/>
    </xf>
    <xf numFmtId="41" fontId="0" fillId="2" borderId="0" xfId="42" applyNumberFormat="1" applyFont="1" applyFill="1" applyAlignment="1" applyProtection="1">
      <alignment/>
      <protection hidden="1"/>
    </xf>
    <xf numFmtId="41" fontId="0" fillId="2" borderId="0" xfId="0" applyNumberFormat="1" applyFont="1" applyFill="1" applyAlignment="1" applyProtection="1">
      <alignment/>
      <protection hidden="1"/>
    </xf>
    <xf numFmtId="41" fontId="0" fillId="2" borderId="10" xfId="0" applyNumberFormat="1" applyFont="1" applyFill="1" applyBorder="1" applyAlignment="1" applyProtection="1">
      <alignment/>
      <protection/>
    </xf>
    <xf numFmtId="41" fontId="0" fillId="2" borderId="10" xfId="0" applyNumberFormat="1" applyFont="1" applyFill="1" applyBorder="1" applyAlignment="1" applyProtection="1">
      <alignment/>
      <protection hidden="1"/>
    </xf>
    <xf numFmtId="41" fontId="0" fillId="2" borderId="11" xfId="0" applyNumberFormat="1" applyFont="1" applyFill="1" applyBorder="1" applyAlignment="1" applyProtection="1">
      <alignment horizontal="right"/>
      <protection hidden="1"/>
    </xf>
    <xf numFmtId="42" fontId="0" fillId="2" borderId="0" xfId="0" applyNumberFormat="1" applyFont="1" applyFill="1" applyAlignment="1" applyProtection="1">
      <alignment/>
      <protection/>
    </xf>
    <xf numFmtId="42" fontId="0" fillId="2" borderId="11" xfId="0" applyNumberFormat="1" applyFont="1" applyFill="1" applyBorder="1" applyAlignment="1" applyProtection="1">
      <alignment/>
      <protection/>
    </xf>
    <xf numFmtId="42" fontId="0" fillId="2" borderId="0" xfId="44" applyNumberFormat="1" applyFont="1" applyFill="1" applyAlignment="1">
      <alignment/>
    </xf>
    <xf numFmtId="42" fontId="0" fillId="2" borderId="0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167" fontId="0" fillId="7" borderId="10" xfId="42" applyNumberFormat="1" applyFont="1" applyFill="1" applyBorder="1" applyAlignment="1" applyProtection="1">
      <alignment/>
      <protection locked="0"/>
    </xf>
    <xf numFmtId="169" fontId="0" fillId="7" borderId="11" xfId="0" applyNumberFormat="1" applyFill="1" applyBorder="1" applyAlignment="1" applyProtection="1">
      <alignment/>
      <protection locked="0"/>
    </xf>
    <xf numFmtId="169" fontId="0" fillId="7" borderId="0" xfId="0" applyNumberFormat="1" applyFill="1" applyBorder="1" applyAlignment="1" applyProtection="1">
      <alignment/>
      <protection locked="0"/>
    </xf>
    <xf numFmtId="167" fontId="0" fillId="7" borderId="12" xfId="42" applyNumberFormat="1" applyFont="1" applyFill="1" applyBorder="1" applyAlignment="1" applyProtection="1">
      <alignment/>
      <protection locked="0"/>
    </xf>
    <xf numFmtId="167" fontId="0" fillId="7" borderId="10" xfId="42" applyNumberFormat="1" applyFont="1" applyFill="1" applyBorder="1" applyAlignment="1" applyProtection="1">
      <alignment/>
      <protection locked="0"/>
    </xf>
    <xf numFmtId="167" fontId="0" fillId="7" borderId="0" xfId="42" applyNumberFormat="1" applyFont="1" applyFill="1" applyBorder="1" applyAlignment="1" applyProtection="1">
      <alignment/>
      <protection locked="0"/>
    </xf>
    <xf numFmtId="167" fontId="0" fillId="7" borderId="13" xfId="42" applyNumberFormat="1" applyFont="1" applyFill="1" applyBorder="1" applyAlignment="1" applyProtection="1">
      <alignment/>
      <protection locked="0"/>
    </xf>
    <xf numFmtId="169" fontId="0" fillId="7" borderId="14" xfId="44" applyNumberFormat="1" applyFont="1" applyFill="1" applyBorder="1" applyAlignment="1" applyProtection="1">
      <alignment/>
      <protection locked="0"/>
    </xf>
    <xf numFmtId="167" fontId="0" fillId="7" borderId="14" xfId="42" applyNumberFormat="1" applyFont="1" applyFill="1" applyBorder="1" applyAlignment="1" applyProtection="1">
      <alignment/>
      <protection locked="0"/>
    </xf>
    <xf numFmtId="167" fontId="0" fillId="7" borderId="15" xfId="42" applyNumberFormat="1" applyFont="1" applyFill="1" applyBorder="1" applyAlignment="1" applyProtection="1">
      <alignment/>
      <protection locked="0"/>
    </xf>
    <xf numFmtId="169" fontId="0" fillId="7" borderId="0" xfId="44" applyNumberFormat="1" applyFont="1" applyFill="1" applyBorder="1" applyAlignment="1" applyProtection="1">
      <alignment/>
      <protection locked="0"/>
    </xf>
    <xf numFmtId="167" fontId="0" fillId="7" borderId="12" xfId="42" applyNumberFormat="1" applyFont="1" applyFill="1" applyBorder="1" applyAlignment="1" applyProtection="1">
      <alignment/>
      <protection locked="0"/>
    </xf>
    <xf numFmtId="167" fontId="0" fillId="7" borderId="0" xfId="42" applyNumberFormat="1" applyFont="1" applyFill="1" applyBorder="1" applyAlignment="1" applyProtection="1">
      <alignment/>
      <protection locked="0"/>
    </xf>
    <xf numFmtId="169" fontId="0" fillId="7" borderId="14" xfId="44" applyNumberFormat="1" applyFont="1" applyFill="1" applyBorder="1" applyAlignment="1" applyProtection="1">
      <alignment/>
      <protection locked="0"/>
    </xf>
    <xf numFmtId="169" fontId="0" fillId="7" borderId="11" xfId="44" applyNumberFormat="1" applyFont="1" applyFill="1" applyBorder="1" applyAlignment="1" applyProtection="1">
      <alignment/>
      <protection locked="0"/>
    </xf>
    <xf numFmtId="167" fontId="0" fillId="7" borderId="10" xfId="0" applyNumberFormat="1" applyFill="1" applyBorder="1" applyAlignment="1" applyProtection="1">
      <alignment/>
      <protection locked="0"/>
    </xf>
    <xf numFmtId="167" fontId="0" fillId="7" borderId="16" xfId="42" applyNumberFormat="1" applyFont="1" applyFill="1" applyBorder="1" applyAlignment="1" applyProtection="1">
      <alignment/>
      <protection locked="0"/>
    </xf>
    <xf numFmtId="169" fontId="0" fillId="7" borderId="15" xfId="44" applyNumberFormat="1" applyFont="1" applyFill="1" applyBorder="1" applyAlignment="1" applyProtection="1">
      <alignment/>
      <protection locked="0"/>
    </xf>
    <xf numFmtId="169" fontId="0" fillId="7" borderId="17" xfId="44" applyNumberFormat="1" applyFont="1" applyFill="1" applyBorder="1" applyAlignment="1" applyProtection="1">
      <alignment/>
      <protection locked="0"/>
    </xf>
    <xf numFmtId="169" fontId="0" fillId="7" borderId="11" xfId="44" applyNumberFormat="1" applyFont="1" applyFill="1" applyBorder="1" applyAlignment="1" applyProtection="1">
      <alignment/>
      <protection locked="0"/>
    </xf>
    <xf numFmtId="167" fontId="0" fillId="7" borderId="0" xfId="42" applyNumberFormat="1" applyFont="1" applyFill="1" applyAlignment="1" applyProtection="1">
      <alignment/>
      <protection locked="0"/>
    </xf>
    <xf numFmtId="37" fontId="0" fillId="7" borderId="0" xfId="0" applyNumberFormat="1" applyFont="1" applyFill="1" applyAlignment="1" applyProtection="1">
      <alignment/>
      <protection locked="0"/>
    </xf>
    <xf numFmtId="37" fontId="0" fillId="7" borderId="18" xfId="0" applyNumberFormat="1" applyFont="1" applyFill="1" applyBorder="1" applyAlignment="1" applyProtection="1">
      <alignment/>
      <protection locked="0"/>
    </xf>
    <xf numFmtId="37" fontId="0" fillId="7" borderId="0" xfId="0" applyNumberFormat="1" applyFont="1" applyFill="1" applyAlignment="1" applyProtection="1">
      <alignment horizontal="center"/>
      <protection locked="0"/>
    </xf>
    <xf numFmtId="37" fontId="0" fillId="7" borderId="19" xfId="0" applyNumberFormat="1" applyFont="1" applyFill="1" applyBorder="1" applyAlignment="1" applyProtection="1">
      <alignment/>
      <protection locked="0"/>
    </xf>
    <xf numFmtId="37" fontId="0" fillId="7" borderId="20" xfId="0" applyNumberFormat="1" applyFont="1" applyFill="1" applyBorder="1" applyAlignment="1" applyProtection="1">
      <alignment/>
      <protection locked="0"/>
    </xf>
    <xf numFmtId="37" fontId="0" fillId="7" borderId="20" xfId="0" applyNumberFormat="1" applyFont="1" applyFill="1" applyBorder="1" applyAlignment="1" applyProtection="1">
      <alignment horizontal="center"/>
      <protection locked="0"/>
    </xf>
    <xf numFmtId="41" fontId="0" fillId="2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7" fillId="2" borderId="0" xfId="0" applyFont="1" applyFill="1" applyBorder="1" applyAlignment="1" applyProtection="1">
      <alignment horizontal="center"/>
      <protection/>
    </xf>
    <xf numFmtId="37" fontId="0" fillId="7" borderId="10" xfId="0" applyNumberFormat="1" applyFont="1" applyFill="1" applyBorder="1" applyAlignment="1" applyProtection="1">
      <alignment/>
      <protection locked="0"/>
    </xf>
    <xf numFmtId="5" fontId="0" fillId="7" borderId="11" xfId="0" applyNumberFormat="1" applyFont="1" applyFill="1" applyBorder="1" applyAlignment="1" applyProtection="1">
      <alignment/>
      <protection locked="0"/>
    </xf>
    <xf numFmtId="5" fontId="0" fillId="7" borderId="0" xfId="0" applyNumberFormat="1" applyFont="1" applyFill="1" applyAlignment="1" applyProtection="1">
      <alignment/>
      <protection locked="0"/>
    </xf>
    <xf numFmtId="37" fontId="0" fillId="7" borderId="12" xfId="0" applyNumberFormat="1" applyFont="1" applyFill="1" applyBorder="1" applyAlignment="1" applyProtection="1">
      <alignment/>
      <protection locked="0"/>
    </xf>
    <xf numFmtId="38" fontId="0" fillId="7" borderId="0" xfId="0" applyNumberFormat="1" applyFont="1" applyFill="1" applyAlignment="1" applyProtection="1">
      <alignment/>
      <protection locked="0"/>
    </xf>
    <xf numFmtId="37" fontId="0" fillId="7" borderId="13" xfId="0" applyNumberFormat="1" applyFont="1" applyFill="1" applyBorder="1" applyAlignment="1" applyProtection="1">
      <alignment/>
      <protection locked="0"/>
    </xf>
    <xf numFmtId="5" fontId="0" fillId="7" borderId="14" xfId="0" applyNumberFormat="1" applyFont="1" applyFill="1" applyBorder="1" applyAlignment="1" applyProtection="1">
      <alignment/>
      <protection locked="0"/>
    </xf>
    <xf numFmtId="37" fontId="0" fillId="7" borderId="21" xfId="0" applyNumberFormat="1" applyFont="1" applyFill="1" applyBorder="1" applyAlignment="1" applyProtection="1">
      <alignment/>
      <protection locked="0"/>
    </xf>
    <xf numFmtId="37" fontId="0" fillId="7" borderId="10" xfId="0" applyNumberFormat="1" applyFont="1" applyFill="1" applyBorder="1" applyAlignment="1" applyProtection="1">
      <alignment horizontal="right"/>
      <protection locked="0"/>
    </xf>
    <xf numFmtId="37" fontId="0" fillId="7" borderId="12" xfId="0" applyNumberFormat="1" applyFont="1" applyFill="1" applyBorder="1" applyAlignment="1" applyProtection="1">
      <alignment horizontal="center"/>
      <protection locked="0"/>
    </xf>
    <xf numFmtId="5" fontId="0" fillId="7" borderId="22" xfId="0" applyNumberFormat="1" applyFont="1" applyFill="1" applyBorder="1" applyAlignment="1" applyProtection="1">
      <alignment/>
      <protection locked="0"/>
    </xf>
    <xf numFmtId="5" fontId="0" fillId="7" borderId="0" xfId="0" applyNumberFormat="1" applyFont="1" applyFill="1" applyAlignment="1" applyProtection="1">
      <alignment horizontal="center"/>
      <protection locked="0"/>
    </xf>
    <xf numFmtId="5" fontId="0" fillId="7" borderId="23" xfId="0" applyNumberFormat="1" applyFont="1" applyFill="1" applyBorder="1" applyAlignment="1" applyProtection="1">
      <alignment/>
      <protection locked="0"/>
    </xf>
    <xf numFmtId="38" fontId="0" fillId="7" borderId="24" xfId="42" applyNumberFormat="1" applyFont="1" applyFill="1" applyBorder="1" applyAlignment="1" applyProtection="1">
      <alignment/>
      <protection locked="0"/>
    </xf>
    <xf numFmtId="38" fontId="0" fillId="7" borderId="12" xfId="42" applyNumberFormat="1" applyFont="1" applyFill="1" applyBorder="1" applyAlignment="1" applyProtection="1">
      <alignment horizontal="center"/>
      <protection locked="0"/>
    </xf>
    <xf numFmtId="37" fontId="0" fillId="7" borderId="25" xfId="0" applyNumberFormat="1" applyFont="1" applyFill="1" applyBorder="1" applyAlignment="1" applyProtection="1">
      <alignment/>
      <protection locked="0"/>
    </xf>
    <xf numFmtId="37" fontId="0" fillId="7" borderId="24" xfId="0" applyNumberFormat="1" applyFont="1" applyFill="1" applyBorder="1" applyAlignment="1" applyProtection="1">
      <alignment/>
      <protection locked="0"/>
    </xf>
    <xf numFmtId="5" fontId="0" fillId="7" borderId="12" xfId="0" applyNumberFormat="1" applyFont="1" applyFill="1" applyBorder="1" applyAlignment="1" applyProtection="1">
      <alignment horizontal="center"/>
      <protection locked="0"/>
    </xf>
    <xf numFmtId="0" fontId="0" fillId="7" borderId="12" xfId="0" applyFont="1" applyFill="1" applyBorder="1" applyAlignment="1" applyProtection="1">
      <alignment horizontal="center"/>
      <protection locked="0"/>
    </xf>
    <xf numFmtId="0" fontId="0" fillId="7" borderId="24" xfId="0" applyFont="1" applyFill="1" applyBorder="1" applyAlignment="1" applyProtection="1">
      <alignment/>
      <protection locked="0"/>
    </xf>
    <xf numFmtId="37" fontId="0" fillId="7" borderId="10" xfId="0" applyNumberFormat="1" applyFont="1" applyFill="1" applyBorder="1" applyAlignment="1" applyProtection="1">
      <alignment horizontal="center"/>
      <protection locked="0"/>
    </xf>
    <xf numFmtId="37" fontId="0" fillId="7" borderId="26" xfId="0" applyNumberFormat="1" applyFont="1" applyFill="1" applyBorder="1" applyAlignment="1" applyProtection="1">
      <alignment/>
      <protection locked="0"/>
    </xf>
    <xf numFmtId="5" fontId="0" fillId="7" borderId="11" xfId="0" applyNumberFormat="1" applyFont="1" applyFill="1" applyBorder="1" applyAlignment="1" applyProtection="1">
      <alignment horizontal="center"/>
      <protection locked="0"/>
    </xf>
    <xf numFmtId="5" fontId="0" fillId="7" borderId="27" xfId="0" applyNumberFormat="1" applyFont="1" applyFill="1" applyBorder="1" applyAlignment="1" applyProtection="1">
      <alignment horizontal="right"/>
      <protection locked="0"/>
    </xf>
    <xf numFmtId="5" fontId="0" fillId="7" borderId="28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>
      <alignment/>
    </xf>
    <xf numFmtId="170" fontId="0" fillId="2" borderId="0" xfId="0" applyNumberFormat="1" applyFont="1" applyFill="1" applyAlignment="1" applyProtection="1">
      <alignment horizontal="left"/>
      <protection/>
    </xf>
    <xf numFmtId="0" fontId="0" fillId="2" borderId="0" xfId="0" applyFill="1" applyAlignment="1">
      <alignment horizontal="left"/>
    </xf>
    <xf numFmtId="167" fontId="0" fillId="7" borderId="29" xfId="42" applyNumberFormat="1" applyFont="1" applyFill="1" applyBorder="1" applyAlignment="1" applyProtection="1">
      <alignment/>
      <protection locked="0"/>
    </xf>
    <xf numFmtId="0" fontId="2" fillId="2" borderId="0" xfId="0" applyFont="1" applyFill="1" applyAlignment="1">
      <alignment horizontal="left"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1" fontId="1" fillId="2" borderId="0" xfId="0" applyNumberFormat="1" applyFont="1" applyFill="1" applyBorder="1" applyAlignment="1" quotePrefix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0" xfId="42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165" fontId="1" fillId="2" borderId="0" xfId="0" applyNumberFormat="1" applyFont="1" applyFill="1" applyBorder="1" applyAlignment="1">
      <alignment horizontal="center"/>
    </xf>
    <xf numFmtId="37" fontId="1" fillId="2" borderId="0" xfId="0" applyNumberFormat="1" applyFont="1" applyFill="1" applyAlignment="1" applyProtection="1">
      <alignment horizontal="center"/>
      <protection/>
    </xf>
    <xf numFmtId="173" fontId="1" fillId="2" borderId="0" xfId="0" applyNumberFormat="1" applyFont="1" applyFill="1" applyAlignment="1" applyProtection="1" quotePrefix="1">
      <alignment horizontal="center"/>
      <protection/>
    </xf>
    <xf numFmtId="0" fontId="0" fillId="2" borderId="0" xfId="0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Border="1" applyAlignment="1" applyProtection="1" quotePrefix="1">
      <alignment horizontal="left"/>
      <protection/>
    </xf>
    <xf numFmtId="0" fontId="1" fillId="2" borderId="1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/>
      <protection/>
    </xf>
    <xf numFmtId="170" fontId="0" fillId="2" borderId="0" xfId="0" applyNumberFormat="1" applyFont="1" applyFill="1" applyAlignment="1" applyProtection="1">
      <alignment horizontal="right"/>
      <protection/>
    </xf>
    <xf numFmtId="1" fontId="0" fillId="2" borderId="0" xfId="0" applyNumberFormat="1" applyFont="1" applyFill="1" applyAlignment="1" applyProtection="1">
      <alignment horizontal="center"/>
      <protection/>
    </xf>
    <xf numFmtId="37" fontId="0" fillId="7" borderId="14" xfId="0" applyNumberFormat="1" applyFont="1" applyFill="1" applyBorder="1" applyAlignment="1" applyProtection="1">
      <alignment/>
      <protection locked="0"/>
    </xf>
    <xf numFmtId="1" fontId="0" fillId="2" borderId="0" xfId="0" applyNumberFormat="1" applyFont="1" applyFill="1" applyAlignment="1">
      <alignment horizontal="center"/>
    </xf>
    <xf numFmtId="0" fontId="2" fillId="2" borderId="0" xfId="0" applyFont="1" applyFill="1" applyAlignment="1" applyProtection="1">
      <alignment horizontal="left"/>
      <protection/>
    </xf>
    <xf numFmtId="37" fontId="0" fillId="2" borderId="0" xfId="0" applyNumberFormat="1" applyFont="1" applyFill="1" applyBorder="1" applyAlignment="1" applyProtection="1">
      <alignment/>
      <protection/>
    </xf>
    <xf numFmtId="170" fontId="0" fillId="2" borderId="0" xfId="0" applyNumberFormat="1" applyFont="1" applyFill="1" applyAlignment="1">
      <alignment/>
    </xf>
    <xf numFmtId="37" fontId="2" fillId="2" borderId="0" xfId="0" applyNumberFormat="1" applyFont="1" applyFill="1" applyAlignment="1" applyProtection="1">
      <alignment horizontal="left"/>
      <protection/>
    </xf>
    <xf numFmtId="165" fontId="1" fillId="2" borderId="0" xfId="0" applyNumberFormat="1" applyFont="1" applyFill="1" applyAlignment="1" applyProtection="1">
      <alignment horizontal="center"/>
      <protection/>
    </xf>
    <xf numFmtId="37" fontId="1" fillId="2" borderId="10" xfId="0" applyNumberFormat="1" applyFont="1" applyFill="1" applyBorder="1" applyAlignment="1" applyProtection="1">
      <alignment horizontal="left"/>
      <protection/>
    </xf>
    <xf numFmtId="42" fontId="0" fillId="7" borderId="30" xfId="44" applyNumberFormat="1" applyFont="1" applyFill="1" applyBorder="1" applyAlignment="1" applyProtection="1">
      <alignment/>
      <protection locked="0"/>
    </xf>
    <xf numFmtId="41" fontId="0" fillId="7" borderId="0" xfId="42" applyNumberFormat="1" applyFont="1" applyFill="1" applyAlignment="1" applyProtection="1">
      <alignment/>
      <protection locked="0"/>
    </xf>
    <xf numFmtId="41" fontId="0" fillId="7" borderId="31" xfId="42" applyNumberFormat="1" applyFill="1" applyBorder="1" applyAlignment="1" applyProtection="1">
      <alignment/>
      <protection locked="0"/>
    </xf>
    <xf numFmtId="41" fontId="0" fillId="7" borderId="12" xfId="42" applyNumberFormat="1" applyFill="1" applyBorder="1" applyAlignment="1" applyProtection="1">
      <alignment/>
      <protection locked="0"/>
    </xf>
    <xf numFmtId="42" fontId="0" fillId="7" borderId="12" xfId="44" applyNumberFormat="1" applyFont="1" applyFill="1" applyBorder="1" applyAlignment="1" applyProtection="1">
      <alignment/>
      <protection locked="0"/>
    </xf>
    <xf numFmtId="41" fontId="0" fillId="7" borderId="12" xfId="44" applyNumberFormat="1" applyFill="1" applyBorder="1" applyAlignment="1" applyProtection="1">
      <alignment/>
      <protection locked="0"/>
    </xf>
    <xf numFmtId="41" fontId="0" fillId="7" borderId="12" xfId="0" applyNumberFormat="1" applyFill="1" applyBorder="1" applyAlignment="1" applyProtection="1">
      <alignment/>
      <protection locked="0"/>
    </xf>
    <xf numFmtId="41" fontId="0" fillId="7" borderId="31" xfId="42" applyNumberFormat="1" applyFont="1" applyFill="1" applyBorder="1" applyAlignment="1" applyProtection="1">
      <alignment/>
      <protection locked="0"/>
    </xf>
    <xf numFmtId="41" fontId="0" fillId="7" borderId="12" xfId="42" applyNumberFormat="1" applyFont="1" applyFill="1" applyBorder="1" applyAlignment="1" applyProtection="1">
      <alignment/>
      <protection locked="0"/>
    </xf>
    <xf numFmtId="41" fontId="0" fillId="7" borderId="31" xfId="42" applyNumberFormat="1" applyFont="1" applyFill="1" applyBorder="1" applyAlignment="1" applyProtection="1">
      <alignment/>
      <protection locked="0"/>
    </xf>
    <xf numFmtId="41" fontId="0" fillId="7" borderId="12" xfId="42" applyNumberFormat="1" applyFont="1" applyFill="1" applyBorder="1" applyAlignment="1" applyProtection="1">
      <alignment/>
      <protection locked="0"/>
    </xf>
    <xf numFmtId="41" fontId="0" fillId="7" borderId="32" xfId="42" applyNumberFormat="1" applyFont="1" applyFill="1" applyBorder="1" applyAlignment="1" applyProtection="1">
      <alignment/>
      <protection locked="0"/>
    </xf>
    <xf numFmtId="41" fontId="0" fillId="7" borderId="10" xfId="42" applyNumberFormat="1" applyFont="1" applyFill="1" applyBorder="1" applyAlignment="1" applyProtection="1">
      <alignment/>
      <protection locked="0"/>
    </xf>
    <xf numFmtId="42" fontId="0" fillId="7" borderId="11" xfId="44" applyNumberFormat="1" applyFont="1" applyFill="1" applyBorder="1" applyAlignment="1" applyProtection="1">
      <alignment/>
      <protection locked="0"/>
    </xf>
    <xf numFmtId="42" fontId="0" fillId="7" borderId="17" xfId="44" applyNumberFormat="1" applyFont="1" applyFill="1" applyBorder="1" applyAlignment="1" applyProtection="1">
      <alignment/>
      <protection locked="0"/>
    </xf>
    <xf numFmtId="42" fontId="0" fillId="7" borderId="0" xfId="0" applyNumberFormat="1" applyFont="1" applyFill="1" applyAlignment="1" applyProtection="1">
      <alignment/>
      <protection locked="0"/>
    </xf>
    <xf numFmtId="0" fontId="0" fillId="2" borderId="0" xfId="0" applyFont="1" applyFill="1" applyAlignment="1" applyProtection="1">
      <alignment horizontal="left"/>
      <protection/>
    </xf>
    <xf numFmtId="41" fontId="0" fillId="7" borderId="12" xfId="0" applyNumberFormat="1" applyFont="1" applyFill="1" applyBorder="1" applyAlignment="1" applyProtection="1">
      <alignment/>
      <protection locked="0"/>
    </xf>
    <xf numFmtId="41" fontId="0" fillId="7" borderId="10" xfId="0" applyNumberFormat="1" applyFont="1" applyFill="1" applyBorder="1" applyAlignment="1" applyProtection="1">
      <alignment/>
      <protection locked="0"/>
    </xf>
    <xf numFmtId="42" fontId="0" fillId="7" borderId="11" xfId="0" applyNumberFormat="1" applyFont="1" applyFill="1" applyBorder="1" applyAlignment="1" applyProtection="1">
      <alignment/>
      <protection locked="0"/>
    </xf>
    <xf numFmtId="42" fontId="0" fillId="7" borderId="14" xfId="42" applyNumberFormat="1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41" fontId="0" fillId="7" borderId="14" xfId="0" applyNumberFormat="1" applyFont="1" applyFill="1" applyBorder="1" applyAlignment="1" applyProtection="1">
      <alignment/>
      <protection locked="0"/>
    </xf>
    <xf numFmtId="41" fontId="0" fillId="7" borderId="16" xfId="0" applyNumberFormat="1" applyFont="1" applyFill="1" applyBorder="1" applyAlignment="1" applyProtection="1">
      <alignment/>
      <protection locked="0"/>
    </xf>
    <xf numFmtId="41" fontId="0" fillId="7" borderId="14" xfId="44" applyNumberFormat="1" applyFont="1" applyFill="1" applyBorder="1" applyAlignment="1" applyProtection="1">
      <alignment/>
      <protection locked="0"/>
    </xf>
    <xf numFmtId="41" fontId="0" fillId="7" borderId="10" xfId="42" applyNumberFormat="1" applyFont="1" applyFill="1" applyBorder="1" applyAlignment="1" applyProtection="1">
      <alignment/>
      <protection locked="0"/>
    </xf>
    <xf numFmtId="42" fontId="0" fillId="7" borderId="11" xfId="44" applyNumberFormat="1" applyFont="1" applyFill="1" applyBorder="1" applyAlignment="1" applyProtection="1">
      <alignment/>
      <protection locked="0"/>
    </xf>
    <xf numFmtId="37" fontId="0" fillId="2" borderId="0" xfId="0" applyNumberFormat="1" applyFont="1" applyFill="1" applyAlignment="1" applyProtection="1">
      <alignment horizontal="left"/>
      <protection/>
    </xf>
    <xf numFmtId="37" fontId="0" fillId="7" borderId="0" xfId="0" applyNumberFormat="1" applyFill="1" applyAlignment="1" applyProtection="1">
      <alignment/>
      <protection locked="0"/>
    </xf>
    <xf numFmtId="167" fontId="0" fillId="7" borderId="10" xfId="42" applyNumberFormat="1" applyFont="1" applyFill="1" applyBorder="1" applyAlignment="1" applyProtection="1">
      <alignment/>
      <protection locked="0"/>
    </xf>
    <xf numFmtId="169" fontId="0" fillId="7" borderId="0" xfId="44" applyNumberFormat="1" applyFont="1" applyFill="1" applyAlignment="1" applyProtection="1">
      <alignment/>
      <protection locked="0"/>
    </xf>
    <xf numFmtId="169" fontId="0" fillId="7" borderId="11" xfId="0" applyNumberFormat="1" applyFont="1" applyFill="1" applyBorder="1" applyAlignment="1" applyProtection="1">
      <alignment/>
      <protection locked="0"/>
    </xf>
    <xf numFmtId="167" fontId="0" fillId="2" borderId="0" xfId="42" applyNumberFormat="1" applyFont="1" applyFill="1" applyAlignment="1" applyProtection="1">
      <alignment/>
      <protection/>
    </xf>
    <xf numFmtId="167" fontId="0" fillId="7" borderId="12" xfId="42" applyNumberFormat="1" applyFill="1" applyBorder="1" applyAlignment="1" applyProtection="1">
      <alignment/>
      <protection locked="0"/>
    </xf>
    <xf numFmtId="167" fontId="0" fillId="2" borderId="0" xfId="42" applyNumberFormat="1" applyFill="1" applyAlignment="1">
      <alignment/>
    </xf>
    <xf numFmtId="167" fontId="0" fillId="7" borderId="0" xfId="42" applyNumberFormat="1" applyFill="1" applyAlignment="1" applyProtection="1">
      <alignment/>
      <protection locked="0"/>
    </xf>
    <xf numFmtId="169" fontId="0" fillId="7" borderId="0" xfId="44" applyNumberFormat="1" applyFill="1" applyAlignment="1" applyProtection="1">
      <alignment/>
      <protection locked="0"/>
    </xf>
    <xf numFmtId="167" fontId="0" fillId="2" borderId="10" xfId="42" applyNumberFormat="1" applyFill="1" applyBorder="1" applyAlignment="1">
      <alignment/>
    </xf>
    <xf numFmtId="167" fontId="0" fillId="7" borderId="10" xfId="42" applyNumberFormat="1" applyFill="1" applyBorder="1" applyAlignment="1" applyProtection="1">
      <alignment/>
      <protection locked="0"/>
    </xf>
    <xf numFmtId="169" fontId="0" fillId="7" borderId="11" xfId="44" applyNumberFormat="1" applyFont="1" applyFill="1" applyBorder="1" applyAlignment="1" applyProtection="1">
      <alignment/>
      <protection locked="0"/>
    </xf>
    <xf numFmtId="169" fontId="0" fillId="7" borderId="17" xfId="44" applyNumberFormat="1" applyFont="1" applyFill="1" applyBorder="1" applyAlignment="1" applyProtection="1">
      <alignment/>
      <protection locked="0"/>
    </xf>
    <xf numFmtId="0" fontId="0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 applyProtection="1">
      <alignment horizontal="center" vertical="top"/>
      <protection/>
    </xf>
    <xf numFmtId="0" fontId="1" fillId="2" borderId="10" xfId="0" applyFont="1" applyFill="1" applyBorder="1" applyAlignment="1" applyProtection="1">
      <alignment horizontal="center" vertical="top"/>
      <protection/>
    </xf>
    <xf numFmtId="37" fontId="0" fillId="2" borderId="0" xfId="0" applyNumberFormat="1" applyFont="1" applyFill="1" applyAlignment="1" applyProtection="1">
      <alignment horizontal="center" vertical="top"/>
      <protection/>
    </xf>
    <xf numFmtId="37" fontId="0" fillId="7" borderId="22" xfId="0" applyNumberFormat="1" applyFont="1" applyFill="1" applyBorder="1" applyAlignment="1" applyProtection="1">
      <alignment/>
      <protection locked="0"/>
    </xf>
    <xf numFmtId="0" fontId="0" fillId="2" borderId="0" xfId="0" applyFill="1" applyAlignment="1">
      <alignment horizontal="center" vertical="top"/>
    </xf>
    <xf numFmtId="0" fontId="0" fillId="2" borderId="0" xfId="0" applyFill="1" applyAlignment="1" applyProtection="1">
      <alignment horizontal="center"/>
      <protection/>
    </xf>
    <xf numFmtId="0" fontId="0" fillId="7" borderId="22" xfId="0" applyFill="1" applyBorder="1" applyAlignment="1" applyProtection="1">
      <alignment/>
      <protection locked="0"/>
    </xf>
    <xf numFmtId="37" fontId="0" fillId="7" borderId="33" xfId="0" applyNumberFormat="1" applyFont="1" applyFill="1" applyBorder="1" applyAlignment="1" applyProtection="1">
      <alignment/>
      <protection locked="0"/>
    </xf>
    <xf numFmtId="0" fontId="0" fillId="7" borderId="12" xfId="0" applyFont="1" applyFill="1" applyBorder="1" applyAlignment="1" applyProtection="1">
      <alignment/>
      <protection locked="0"/>
    </xf>
    <xf numFmtId="37" fontId="0" fillId="2" borderId="0" xfId="0" applyNumberFormat="1" applyFont="1" applyFill="1" applyAlignment="1">
      <alignment/>
    </xf>
    <xf numFmtId="38" fontId="0" fillId="7" borderId="12" xfId="42" applyNumberFormat="1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 horizontal="center" vertical="top"/>
      <protection/>
    </xf>
    <xf numFmtId="38" fontId="0" fillId="7" borderId="0" xfId="42" applyNumberFormat="1" applyFont="1" applyFill="1" applyAlignment="1" applyProtection="1">
      <alignment/>
      <protection locked="0"/>
    </xf>
    <xf numFmtId="38" fontId="0" fillId="2" borderId="0" xfId="42" applyNumberFormat="1" applyFont="1" applyFill="1" applyAlignment="1" applyProtection="1">
      <alignment/>
      <protection/>
    </xf>
    <xf numFmtId="42" fontId="0" fillId="2" borderId="0" xfId="42" applyNumberFormat="1" applyFont="1" applyFill="1" applyBorder="1" applyAlignment="1">
      <alignment/>
    </xf>
    <xf numFmtId="1" fontId="10" fillId="2" borderId="0" xfId="42" applyNumberFormat="1" applyFont="1" applyFill="1" applyBorder="1" applyAlignment="1">
      <alignment/>
    </xf>
    <xf numFmtId="1" fontId="5" fillId="2" borderId="0" xfId="42" applyNumberFormat="1" applyFont="1" applyFill="1" applyBorder="1" applyAlignment="1">
      <alignment/>
    </xf>
    <xf numFmtId="42" fontId="0" fillId="2" borderId="0" xfId="44" applyNumberFormat="1" applyFont="1" applyFill="1" applyAlignment="1">
      <alignment/>
    </xf>
    <xf numFmtId="42" fontId="0" fillId="2" borderId="0" xfId="42" applyNumberFormat="1" applyFont="1" applyFill="1" applyAlignment="1">
      <alignment/>
    </xf>
    <xf numFmtId="37" fontId="0" fillId="7" borderId="16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ATS\EdmondsFin\EdmFin3e\SCh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06-19A"/>
      <sheetName val="Given P06-19A"/>
      <sheetName val="SP06-20A"/>
      <sheetName val="Given P06-20A"/>
      <sheetName val="SP06-25A"/>
      <sheetName val="Given P06-25A"/>
    </sheetNames>
    <sheetDataSet>
      <sheetData sheetId="2">
        <row r="2">
          <cell r="M2" t="str">
            <v>No Entry</v>
          </cell>
        </row>
        <row r="3">
          <cell r="M3" t="str">
            <v>Cash</v>
          </cell>
        </row>
        <row r="4">
          <cell r="M4" t="str">
            <v>Accounts Receivable</v>
          </cell>
        </row>
        <row r="5">
          <cell r="M5" t="str">
            <v>Bank Service Charge Expense</v>
          </cell>
        </row>
        <row r="6">
          <cell r="M6" t="str">
            <v>Theft Loss</v>
          </cell>
        </row>
        <row r="7">
          <cell r="M7" t="str">
            <v>  Cash</v>
          </cell>
        </row>
        <row r="8">
          <cell r="M8" t="str">
            <v>  Interest Revenue</v>
          </cell>
        </row>
        <row r="9">
          <cell r="M9" t="str">
            <v>  Supplies</v>
          </cell>
        </row>
        <row r="10">
          <cell r="M10" t="str">
            <v>  Accounts Receivable</v>
          </cell>
        </row>
        <row r="11">
          <cell r="M11" t="str">
            <v>  Theft Loss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showGridLines="0" tabSelected="1" zoomScalePageLayoutView="0" workbookViewId="0" topLeftCell="A1">
      <selection activeCell="D1" sqref="D1:E1"/>
    </sheetView>
  </sheetViews>
  <sheetFormatPr defaultColWidth="9.140625" defaultRowHeight="12.75"/>
  <cols>
    <col min="1" max="1" width="7.28125" style="4" customWidth="1"/>
    <col min="2" max="30" width="12.7109375" style="4" customWidth="1"/>
    <col min="31" max="16384" width="9.140625" style="4" customWidth="1"/>
  </cols>
  <sheetData>
    <row r="1" spans="3:5" ht="12.75">
      <c r="C1" s="1" t="s">
        <v>0</v>
      </c>
      <c r="D1" s="156"/>
      <c r="E1" s="156"/>
    </row>
    <row r="2" spans="3:5" ht="12.75">
      <c r="C2" s="1" t="s">
        <v>2</v>
      </c>
      <c r="D2" s="156"/>
      <c r="E2" s="156"/>
    </row>
    <row r="3" spans="3:5" ht="12.75">
      <c r="C3" s="2"/>
      <c r="D3" s="155" t="s">
        <v>131</v>
      </c>
      <c r="E3" s="155"/>
    </row>
    <row r="4" ht="12.75"/>
    <row r="5" spans="1:7" ht="12.75">
      <c r="A5" s="158" t="s">
        <v>162</v>
      </c>
      <c r="B5" s="158"/>
      <c r="C5" s="158"/>
      <c r="D5" s="158"/>
      <c r="E5" s="158"/>
      <c r="F5" s="158"/>
      <c r="G5" s="19"/>
    </row>
    <row r="6" spans="1:7" ht="12.75">
      <c r="A6" s="157" t="s">
        <v>1</v>
      </c>
      <c r="B6" s="157"/>
      <c r="C6" s="157"/>
      <c r="D6" s="157"/>
      <c r="E6" s="157"/>
      <c r="F6" s="157"/>
      <c r="G6" s="19"/>
    </row>
    <row r="7" spans="1:7" ht="12.75">
      <c r="A7" s="26"/>
      <c r="B7" s="26"/>
      <c r="C7" s="26"/>
      <c r="D7" s="26"/>
      <c r="E7" s="26"/>
      <c r="F7" s="26"/>
      <c r="G7" s="19"/>
    </row>
    <row r="8" spans="1:7" ht="12.75">
      <c r="A8" s="55" t="s">
        <v>5</v>
      </c>
      <c r="B8" s="54"/>
      <c r="C8" s="54"/>
      <c r="D8" s="54"/>
      <c r="E8" s="59" t="s">
        <v>13</v>
      </c>
      <c r="F8" s="60"/>
      <c r="G8" s="19"/>
    </row>
    <row r="9" spans="1:7" ht="12.75">
      <c r="A9" s="54"/>
      <c r="B9" s="54"/>
      <c r="C9" s="53" t="s">
        <v>14</v>
      </c>
      <c r="D9" s="54"/>
      <c r="E9" s="54"/>
      <c r="F9" s="61"/>
      <c r="G9" s="19"/>
    </row>
    <row r="10" spans="1:7" ht="12.75">
      <c r="A10" s="56" t="s">
        <v>15</v>
      </c>
      <c r="B10" s="57" t="s">
        <v>21</v>
      </c>
      <c r="C10" s="57" t="s">
        <v>17</v>
      </c>
      <c r="D10" s="57" t="s">
        <v>18</v>
      </c>
      <c r="E10" s="57" t="s">
        <v>19</v>
      </c>
      <c r="F10" s="62" t="s">
        <v>22</v>
      </c>
      <c r="G10" s="19"/>
    </row>
    <row r="11" spans="1:7" ht="12.75">
      <c r="A11" s="151">
        <v>36160</v>
      </c>
      <c r="B11" s="29" t="s">
        <v>132</v>
      </c>
      <c r="C11" s="32"/>
      <c r="D11" s="28"/>
      <c r="E11" s="28"/>
      <c r="F11" s="112"/>
      <c r="G11" s="19"/>
    </row>
    <row r="12" spans="1:7" ht="12.75">
      <c r="A12" s="26"/>
      <c r="B12" s="26"/>
      <c r="C12" s="32"/>
      <c r="D12" s="28"/>
      <c r="E12" s="28"/>
      <c r="F12" s="51">
        <f>IF(F11="","",IF(F11=26000,"Correct!","Try again!"))</f>
      </c>
      <c r="G12" s="19"/>
    </row>
    <row r="13" spans="1:7" ht="12.75">
      <c r="A13" s="55" t="s">
        <v>29</v>
      </c>
      <c r="B13" s="54"/>
      <c r="C13" s="63"/>
      <c r="D13" s="54"/>
      <c r="E13" s="59" t="s">
        <v>13</v>
      </c>
      <c r="F13" s="60"/>
      <c r="G13" s="19"/>
    </row>
    <row r="14" spans="1:7" ht="12.75">
      <c r="A14" s="54"/>
      <c r="B14" s="54"/>
      <c r="C14" s="53" t="s">
        <v>14</v>
      </c>
      <c r="D14" s="54"/>
      <c r="E14" s="54"/>
      <c r="F14" s="61"/>
      <c r="G14" s="19"/>
    </row>
    <row r="15" spans="1:7" ht="12.75">
      <c r="A15" s="56" t="s">
        <v>15</v>
      </c>
      <c r="B15" s="57" t="s">
        <v>21</v>
      </c>
      <c r="C15" s="57" t="s">
        <v>17</v>
      </c>
      <c r="D15" s="57" t="s">
        <v>18</v>
      </c>
      <c r="E15" s="57" t="s">
        <v>19</v>
      </c>
      <c r="F15" s="62" t="s">
        <v>22</v>
      </c>
      <c r="G15" s="19"/>
    </row>
    <row r="16" spans="1:7" ht="12.75">
      <c r="A16" s="151">
        <v>36160</v>
      </c>
      <c r="B16" s="29" t="s">
        <v>132</v>
      </c>
      <c r="C16" s="32"/>
      <c r="D16" s="28"/>
      <c r="E16" s="28"/>
      <c r="F16" s="114"/>
      <c r="G16" s="19"/>
    </row>
    <row r="17" spans="1:7" ht="12.75">
      <c r="A17" s="30"/>
      <c r="B17" s="26"/>
      <c r="C17" s="115"/>
      <c r="D17" s="116"/>
      <c r="E17" s="116"/>
      <c r="F17" s="113"/>
      <c r="G17" s="19"/>
    </row>
    <row r="18" spans="1:7" ht="12.75">
      <c r="A18" s="26"/>
      <c r="B18" s="26"/>
      <c r="C18" s="33"/>
      <c r="D18" s="26"/>
      <c r="E18" s="26"/>
      <c r="F18" s="51">
        <f>IF(F17="","",IF(F17=7500,"Correct!","Try again!"))</f>
      </c>
      <c r="G18" s="19"/>
    </row>
    <row r="19" spans="1:7" ht="12.75">
      <c r="A19" s="55" t="s">
        <v>39</v>
      </c>
      <c r="B19" s="54"/>
      <c r="C19" s="63"/>
      <c r="D19" s="54"/>
      <c r="E19" s="59" t="s">
        <v>13</v>
      </c>
      <c r="F19" s="60"/>
      <c r="G19" s="19"/>
    </row>
    <row r="20" spans="1:7" ht="12.75">
      <c r="A20" s="54"/>
      <c r="B20" s="54"/>
      <c r="C20" s="53" t="s">
        <v>14</v>
      </c>
      <c r="D20" s="54"/>
      <c r="E20" s="54"/>
      <c r="F20" s="61"/>
      <c r="G20" s="19"/>
    </row>
    <row r="21" spans="1:7" ht="12.75">
      <c r="A21" s="56" t="s">
        <v>15</v>
      </c>
      <c r="B21" s="57" t="s">
        <v>21</v>
      </c>
      <c r="C21" s="57" t="s">
        <v>17</v>
      </c>
      <c r="D21" s="57" t="s">
        <v>18</v>
      </c>
      <c r="E21" s="57" t="s">
        <v>19</v>
      </c>
      <c r="F21" s="62" t="s">
        <v>22</v>
      </c>
      <c r="G21" s="19"/>
    </row>
    <row r="22" spans="1:7" ht="12.75">
      <c r="A22" s="151">
        <v>36160</v>
      </c>
      <c r="B22" s="29" t="s">
        <v>132</v>
      </c>
      <c r="C22" s="32"/>
      <c r="D22" s="28"/>
      <c r="E22" s="28"/>
      <c r="F22" s="114"/>
      <c r="G22" s="19"/>
    </row>
    <row r="23" spans="1:7" ht="12.75">
      <c r="A23" s="30"/>
      <c r="B23" s="26"/>
      <c r="C23" s="115"/>
      <c r="D23" s="116"/>
      <c r="E23" s="116"/>
      <c r="F23" s="113"/>
      <c r="G23" s="19"/>
    </row>
    <row r="24" spans="1:7" ht="12.75">
      <c r="A24" s="13"/>
      <c r="B24" s="13"/>
      <c r="C24" s="34"/>
      <c r="D24" s="13"/>
      <c r="E24" s="13"/>
      <c r="F24" s="51">
        <f>IF(F23="","",IF(F23=2600,"Correct!","Try again!"))</f>
      </c>
      <c r="G24" s="19"/>
    </row>
    <row r="25" spans="1:7" ht="12.75">
      <c r="A25" s="55" t="s">
        <v>53</v>
      </c>
      <c r="B25" s="54"/>
      <c r="C25" s="63"/>
      <c r="D25" s="54"/>
      <c r="E25" s="59" t="s">
        <v>13</v>
      </c>
      <c r="F25" s="60"/>
      <c r="G25" s="19"/>
    </row>
    <row r="26" spans="1:7" ht="12.75">
      <c r="A26" s="54"/>
      <c r="B26" s="54"/>
      <c r="C26" s="53" t="s">
        <v>14</v>
      </c>
      <c r="D26" s="54"/>
      <c r="E26" s="54"/>
      <c r="F26" s="61"/>
      <c r="G26" s="19"/>
    </row>
    <row r="27" spans="1:7" ht="12.75">
      <c r="A27" s="56" t="s">
        <v>15</v>
      </c>
      <c r="B27" s="57" t="s">
        <v>21</v>
      </c>
      <c r="C27" s="57" t="s">
        <v>17</v>
      </c>
      <c r="D27" s="57" t="s">
        <v>18</v>
      </c>
      <c r="E27" s="57" t="s">
        <v>19</v>
      </c>
      <c r="F27" s="62" t="s">
        <v>22</v>
      </c>
      <c r="G27" s="19"/>
    </row>
    <row r="28" spans="1:7" ht="12.75">
      <c r="A28" s="151">
        <v>36160</v>
      </c>
      <c r="B28" s="29" t="s">
        <v>132</v>
      </c>
      <c r="C28" s="32"/>
      <c r="D28" s="28"/>
      <c r="E28" s="28"/>
      <c r="F28" s="114"/>
      <c r="G28" s="19"/>
    </row>
    <row r="29" spans="1:7" ht="12.75">
      <c r="A29" s="30"/>
      <c r="B29" s="26"/>
      <c r="C29" s="115"/>
      <c r="D29" s="116"/>
      <c r="E29" s="116"/>
      <c r="F29" s="113"/>
      <c r="G29" s="19"/>
    </row>
    <row r="30" spans="1:7" ht="12.75">
      <c r="A30" s="13"/>
      <c r="B30" s="13"/>
      <c r="C30" s="34"/>
      <c r="D30" s="13"/>
      <c r="E30" s="13"/>
      <c r="F30" s="51">
        <f>IF(F29="","",IF(F29=12000,"Correct!","Try again!"))</f>
      </c>
      <c r="G30" s="19"/>
    </row>
    <row r="31" spans="1:7" ht="12.75">
      <c r="A31" s="55" t="s">
        <v>60</v>
      </c>
      <c r="B31" s="54"/>
      <c r="C31" s="63"/>
      <c r="D31" s="54"/>
      <c r="E31" s="59" t="s">
        <v>13</v>
      </c>
      <c r="F31" s="60"/>
      <c r="G31" s="19"/>
    </row>
    <row r="32" spans="1:7" ht="12.75">
      <c r="A32" s="54"/>
      <c r="B32" s="54"/>
      <c r="C32" s="53" t="s">
        <v>14</v>
      </c>
      <c r="D32" s="54"/>
      <c r="E32" s="54"/>
      <c r="F32" s="61"/>
      <c r="G32" s="19"/>
    </row>
    <row r="33" spans="1:7" ht="12.75">
      <c r="A33" s="56" t="s">
        <v>15</v>
      </c>
      <c r="B33" s="57" t="s">
        <v>21</v>
      </c>
      <c r="C33" s="57" t="s">
        <v>17</v>
      </c>
      <c r="D33" s="57" t="s">
        <v>18</v>
      </c>
      <c r="E33" s="57" t="s">
        <v>19</v>
      </c>
      <c r="F33" s="62" t="s">
        <v>22</v>
      </c>
      <c r="G33" s="19"/>
    </row>
    <row r="34" spans="1:7" ht="12.75">
      <c r="A34" s="151">
        <v>36160</v>
      </c>
      <c r="B34" s="29" t="s">
        <v>132</v>
      </c>
      <c r="C34" s="32"/>
      <c r="D34" s="28"/>
      <c r="E34" s="28"/>
      <c r="F34" s="114"/>
      <c r="G34" s="19"/>
    </row>
    <row r="35" spans="1:7" ht="12.75">
      <c r="A35" s="30"/>
      <c r="B35" s="26"/>
      <c r="C35" s="115"/>
      <c r="D35" s="116"/>
      <c r="E35" s="116"/>
      <c r="F35" s="113"/>
      <c r="G35" s="19"/>
    </row>
    <row r="36" spans="1:7" ht="12.75">
      <c r="A36" s="13"/>
      <c r="B36" s="13"/>
      <c r="C36" s="34"/>
      <c r="D36" s="13"/>
      <c r="E36" s="13"/>
      <c r="F36" s="51">
        <f>IF(F35="","",IF(F35=0,"Correct!","Try again!"))</f>
      </c>
      <c r="G36" s="19"/>
    </row>
    <row r="37" spans="1:7" ht="12.75">
      <c r="A37" s="55" t="s">
        <v>61</v>
      </c>
      <c r="B37" s="54"/>
      <c r="C37" s="63"/>
      <c r="D37" s="54"/>
      <c r="E37" s="59" t="s">
        <v>13</v>
      </c>
      <c r="F37" s="60"/>
      <c r="G37" s="19"/>
    </row>
    <row r="38" spans="1:7" ht="12.75">
      <c r="A38" s="54"/>
      <c r="B38" s="54"/>
      <c r="C38" s="53" t="s">
        <v>14</v>
      </c>
      <c r="D38" s="54"/>
      <c r="E38" s="54"/>
      <c r="F38" s="61"/>
      <c r="G38" s="19"/>
    </row>
    <row r="39" spans="1:7" ht="12.75">
      <c r="A39" s="56" t="s">
        <v>15</v>
      </c>
      <c r="B39" s="57" t="s">
        <v>21</v>
      </c>
      <c r="C39" s="57" t="s">
        <v>17</v>
      </c>
      <c r="D39" s="57" t="s">
        <v>18</v>
      </c>
      <c r="E39" s="57" t="s">
        <v>19</v>
      </c>
      <c r="F39" s="62" t="s">
        <v>22</v>
      </c>
      <c r="G39" s="19"/>
    </row>
    <row r="40" spans="1:7" ht="12.75">
      <c r="A40" s="151">
        <v>36160</v>
      </c>
      <c r="B40" s="29" t="s">
        <v>132</v>
      </c>
      <c r="C40" s="32"/>
      <c r="D40" s="28"/>
      <c r="E40" s="28"/>
      <c r="F40" s="113"/>
      <c r="G40" s="19"/>
    </row>
    <row r="41" spans="1:7" ht="12.75">
      <c r="A41" s="13"/>
      <c r="B41" s="13"/>
      <c r="C41" s="34"/>
      <c r="D41" s="13"/>
      <c r="E41" s="13"/>
      <c r="F41" s="51">
        <f>IF(F40="","",IF(F40=30000,"Correct!","Try again!"))</f>
      </c>
      <c r="G41" s="19"/>
    </row>
    <row r="42" spans="1:7" ht="12.75">
      <c r="A42" s="55" t="s">
        <v>98</v>
      </c>
      <c r="B42" s="54"/>
      <c r="C42" s="63"/>
      <c r="D42" s="54"/>
      <c r="E42" s="54"/>
      <c r="F42" s="60"/>
      <c r="G42" s="19"/>
    </row>
    <row r="43" spans="1:7" ht="12.75">
      <c r="A43" s="55" t="s">
        <v>61</v>
      </c>
      <c r="B43" s="54"/>
      <c r="C43" s="63"/>
      <c r="D43" s="54"/>
      <c r="E43" s="59" t="s">
        <v>13</v>
      </c>
      <c r="F43" s="60"/>
      <c r="G43" s="19"/>
    </row>
    <row r="44" spans="1:7" ht="12.75">
      <c r="A44" s="54"/>
      <c r="B44" s="54"/>
      <c r="C44" s="53" t="s">
        <v>14</v>
      </c>
      <c r="D44" s="54"/>
      <c r="E44" s="54"/>
      <c r="F44" s="61"/>
      <c r="G44" s="19"/>
    </row>
    <row r="45" spans="1:7" ht="12.75">
      <c r="A45" s="56" t="s">
        <v>15</v>
      </c>
      <c r="B45" s="57" t="s">
        <v>21</v>
      </c>
      <c r="C45" s="57" t="s">
        <v>17</v>
      </c>
      <c r="D45" s="57" t="s">
        <v>18</v>
      </c>
      <c r="E45" s="57" t="s">
        <v>19</v>
      </c>
      <c r="F45" s="62" t="s">
        <v>22</v>
      </c>
      <c r="G45" s="19"/>
    </row>
    <row r="46" spans="1:7" ht="12.75">
      <c r="A46" s="151">
        <v>36160</v>
      </c>
      <c r="B46" s="29" t="s">
        <v>132</v>
      </c>
      <c r="C46" s="32"/>
      <c r="D46" s="28"/>
      <c r="E46" s="28"/>
      <c r="F46" s="114"/>
      <c r="G46" s="19"/>
    </row>
    <row r="47" spans="1:7" ht="12.75">
      <c r="A47" s="30"/>
      <c r="B47" s="26"/>
      <c r="C47" s="118"/>
      <c r="D47" s="113"/>
      <c r="E47" s="116"/>
      <c r="F47" s="113"/>
      <c r="G47" s="19"/>
    </row>
    <row r="48" spans="1:7" ht="12.75">
      <c r="A48" s="13"/>
      <c r="B48" s="13"/>
      <c r="C48" s="34"/>
      <c r="D48" s="13"/>
      <c r="E48" s="13"/>
      <c r="F48" s="51">
        <f>IF(F47="","",IF(F47=15000,"Correct!","Try again!"))</f>
      </c>
      <c r="G48" s="19"/>
    </row>
    <row r="49" spans="1:7" ht="12.75">
      <c r="A49" s="55" t="s">
        <v>12</v>
      </c>
      <c r="B49" s="54"/>
      <c r="C49" s="63"/>
      <c r="D49" s="54"/>
      <c r="E49" s="59" t="s">
        <v>13</v>
      </c>
      <c r="F49" s="60"/>
      <c r="G49" s="19"/>
    </row>
    <row r="50" spans="1:7" ht="12.75">
      <c r="A50" s="54"/>
      <c r="B50" s="54"/>
      <c r="C50" s="53" t="s">
        <v>14</v>
      </c>
      <c r="D50" s="54"/>
      <c r="E50" s="54"/>
      <c r="F50" s="61"/>
      <c r="G50" s="19"/>
    </row>
    <row r="51" spans="1:7" ht="12.75">
      <c r="A51" s="56" t="s">
        <v>15</v>
      </c>
      <c r="B51" s="57" t="s">
        <v>21</v>
      </c>
      <c r="C51" s="57" t="s">
        <v>17</v>
      </c>
      <c r="D51" s="57" t="s">
        <v>18</v>
      </c>
      <c r="E51" s="57" t="s">
        <v>19</v>
      </c>
      <c r="F51" s="62" t="s">
        <v>22</v>
      </c>
      <c r="G51" s="19"/>
    </row>
    <row r="52" spans="1:7" ht="12.75">
      <c r="A52" s="151">
        <v>36160</v>
      </c>
      <c r="B52" s="29" t="s">
        <v>132</v>
      </c>
      <c r="C52" s="32"/>
      <c r="D52" s="28"/>
      <c r="E52" s="28"/>
      <c r="F52" s="113"/>
      <c r="G52" s="19"/>
    </row>
    <row r="53" spans="1:7" ht="12.75">
      <c r="A53" s="13"/>
      <c r="B53" s="13"/>
      <c r="C53" s="34"/>
      <c r="D53" s="13"/>
      <c r="E53" s="13"/>
      <c r="F53" s="51">
        <f>IF(F52="","",IF(F52=70000,"Correct!","Try again!"))</f>
      </c>
      <c r="G53" s="19"/>
    </row>
    <row r="54" spans="1:7" ht="12.75">
      <c r="A54" s="64" t="s">
        <v>64</v>
      </c>
      <c r="B54" s="54"/>
      <c r="C54" s="63"/>
      <c r="D54" s="54"/>
      <c r="E54" s="59" t="s">
        <v>13</v>
      </c>
      <c r="F54" s="54"/>
      <c r="G54" s="19"/>
    </row>
    <row r="55" spans="1:7" ht="12.75">
      <c r="A55" s="54"/>
      <c r="B55" s="54"/>
      <c r="C55" s="53" t="s">
        <v>14</v>
      </c>
      <c r="D55" s="54"/>
      <c r="E55" s="54"/>
      <c r="F55" s="61"/>
      <c r="G55" s="19"/>
    </row>
    <row r="56" spans="1:7" ht="12.75">
      <c r="A56" s="56" t="s">
        <v>15</v>
      </c>
      <c r="B56" s="57" t="s">
        <v>21</v>
      </c>
      <c r="C56" s="57" t="s">
        <v>17</v>
      </c>
      <c r="D56" s="57" t="s">
        <v>18</v>
      </c>
      <c r="E56" s="57" t="s">
        <v>19</v>
      </c>
      <c r="F56" s="62" t="s">
        <v>22</v>
      </c>
      <c r="G56" s="19"/>
    </row>
    <row r="57" spans="1:7" ht="12.75">
      <c r="A57" s="151">
        <v>36160</v>
      </c>
      <c r="B57" s="29" t="s">
        <v>132</v>
      </c>
      <c r="C57" s="32"/>
      <c r="D57" s="28"/>
      <c r="E57" s="28"/>
      <c r="F57" s="114"/>
      <c r="G57" s="19"/>
    </row>
    <row r="58" spans="1:7" ht="12.75">
      <c r="A58" s="30"/>
      <c r="B58" s="26"/>
      <c r="C58" s="115"/>
      <c r="D58" s="116"/>
      <c r="E58" s="116"/>
      <c r="F58" s="113"/>
      <c r="G58" s="19"/>
    </row>
    <row r="59" spans="1:7" ht="12.75">
      <c r="A59" s="13"/>
      <c r="B59" s="13"/>
      <c r="C59" s="34"/>
      <c r="D59" s="13"/>
      <c r="E59" s="13"/>
      <c r="F59" s="51">
        <f>IF(F58="","",IF(F58=28000,"Correct!","Try again!"))</f>
      </c>
      <c r="G59" s="19"/>
    </row>
    <row r="60" spans="1:7" ht="12.75">
      <c r="A60" s="55" t="s">
        <v>69</v>
      </c>
      <c r="B60" s="54"/>
      <c r="C60" s="63"/>
      <c r="D60" s="54"/>
      <c r="E60" s="59" t="s">
        <v>13</v>
      </c>
      <c r="F60" s="60"/>
      <c r="G60" s="19"/>
    </row>
    <row r="61" spans="1:7" ht="12.75">
      <c r="A61" s="54"/>
      <c r="B61" s="54"/>
      <c r="C61" s="53" t="s">
        <v>14</v>
      </c>
      <c r="D61" s="54"/>
      <c r="E61" s="54"/>
      <c r="F61" s="61"/>
      <c r="G61" s="19"/>
    </row>
    <row r="62" spans="1:7" ht="12.75">
      <c r="A62" s="56" t="s">
        <v>15</v>
      </c>
      <c r="B62" s="57" t="s">
        <v>21</v>
      </c>
      <c r="C62" s="57" t="s">
        <v>17</v>
      </c>
      <c r="D62" s="57" t="s">
        <v>18</v>
      </c>
      <c r="E62" s="57" t="s">
        <v>19</v>
      </c>
      <c r="F62" s="62" t="s">
        <v>22</v>
      </c>
      <c r="G62" s="19"/>
    </row>
    <row r="63" spans="1:7" ht="12.75">
      <c r="A63" s="151">
        <v>36160</v>
      </c>
      <c r="B63" s="29" t="s">
        <v>132</v>
      </c>
      <c r="C63" s="32"/>
      <c r="D63" s="28"/>
      <c r="E63" s="28"/>
      <c r="F63" s="113"/>
      <c r="G63" s="19"/>
    </row>
    <row r="64" spans="1:7" ht="12.75">
      <c r="A64" s="152"/>
      <c r="B64" s="13"/>
      <c r="C64" s="34"/>
      <c r="D64" s="13"/>
      <c r="E64" s="13"/>
      <c r="F64" s="51">
        <f>IF(F63="","",IF(F63=36000,"Correct!","Try again!"))</f>
      </c>
      <c r="G64" s="19"/>
    </row>
    <row r="65" spans="1:7" ht="12.75">
      <c r="A65" s="64" t="s">
        <v>75</v>
      </c>
      <c r="B65" s="54"/>
      <c r="C65" s="63"/>
      <c r="D65" s="54"/>
      <c r="E65" s="59" t="s">
        <v>13</v>
      </c>
      <c r="F65" s="60"/>
      <c r="G65" s="19"/>
    </row>
    <row r="66" spans="1:7" ht="12.75">
      <c r="A66" s="54"/>
      <c r="B66" s="54"/>
      <c r="C66" s="53" t="s">
        <v>14</v>
      </c>
      <c r="D66" s="54"/>
      <c r="E66" s="54"/>
      <c r="F66" s="61"/>
      <c r="G66" s="19"/>
    </row>
    <row r="67" spans="1:7" ht="12.75">
      <c r="A67" s="56" t="s">
        <v>15</v>
      </c>
      <c r="B67" s="57" t="s">
        <v>21</v>
      </c>
      <c r="C67" s="57" t="s">
        <v>17</v>
      </c>
      <c r="D67" s="57" t="s">
        <v>18</v>
      </c>
      <c r="E67" s="57" t="s">
        <v>19</v>
      </c>
      <c r="F67" s="62" t="s">
        <v>22</v>
      </c>
      <c r="G67" s="19"/>
    </row>
    <row r="68" spans="1:7" ht="12.75">
      <c r="A68" s="151">
        <v>36160</v>
      </c>
      <c r="B68" s="29" t="s">
        <v>132</v>
      </c>
      <c r="C68" s="32"/>
      <c r="D68" s="28"/>
      <c r="E68" s="28"/>
      <c r="F68" s="114"/>
      <c r="G68" s="19"/>
    </row>
    <row r="69" spans="1:7" ht="12.75">
      <c r="A69" s="30"/>
      <c r="B69" s="26"/>
      <c r="C69" s="115"/>
      <c r="D69" s="116"/>
      <c r="E69" s="116"/>
      <c r="F69" s="113"/>
      <c r="G69" s="19"/>
    </row>
    <row r="70" spans="1:7" ht="12.75">
      <c r="A70" s="13"/>
      <c r="B70" s="13"/>
      <c r="C70" s="34"/>
      <c r="D70" s="13"/>
      <c r="E70" s="13"/>
      <c r="F70" s="51">
        <f>IF(F69="","",IF(F69=400,"Correct!","Try again!"))</f>
      </c>
      <c r="G70" s="19"/>
    </row>
    <row r="71" spans="1:7" ht="12.75">
      <c r="A71" s="64" t="s">
        <v>40</v>
      </c>
      <c r="B71" s="54"/>
      <c r="C71" s="63"/>
      <c r="D71" s="54"/>
      <c r="E71" s="59" t="s">
        <v>13</v>
      </c>
      <c r="F71" s="60"/>
      <c r="G71" s="19"/>
    </row>
    <row r="72" spans="1:7" ht="12.75">
      <c r="A72" s="54"/>
      <c r="B72" s="54"/>
      <c r="C72" s="53" t="s">
        <v>14</v>
      </c>
      <c r="D72" s="54"/>
      <c r="E72" s="54"/>
      <c r="F72" s="61"/>
      <c r="G72" s="19"/>
    </row>
    <row r="73" spans="1:7" ht="12.75">
      <c r="A73" s="56" t="s">
        <v>15</v>
      </c>
      <c r="B73" s="57" t="s">
        <v>21</v>
      </c>
      <c r="C73" s="57" t="s">
        <v>17</v>
      </c>
      <c r="D73" s="57" t="s">
        <v>18</v>
      </c>
      <c r="E73" s="57" t="s">
        <v>19</v>
      </c>
      <c r="F73" s="62" t="s">
        <v>22</v>
      </c>
      <c r="G73" s="19"/>
    </row>
    <row r="74" spans="1:7" ht="12.75">
      <c r="A74" s="151">
        <v>36160</v>
      </c>
      <c r="B74" s="29" t="s">
        <v>132</v>
      </c>
      <c r="C74" s="32"/>
      <c r="D74" s="28"/>
      <c r="E74" s="28"/>
      <c r="F74" s="114"/>
      <c r="G74" s="19"/>
    </row>
    <row r="75" spans="1:7" ht="12.75">
      <c r="A75" s="30"/>
      <c r="B75" s="26"/>
      <c r="C75" s="115"/>
      <c r="D75" s="116"/>
      <c r="E75" s="116"/>
      <c r="F75" s="113"/>
      <c r="G75" s="19"/>
    </row>
    <row r="76" spans="1:7" ht="12.75">
      <c r="A76" s="13"/>
      <c r="B76" s="13"/>
      <c r="C76" s="19"/>
      <c r="D76" s="13"/>
      <c r="E76" s="13"/>
      <c r="F76" s="51">
        <f>IF(F75="","",IF(F75=6600,"Correct!","Try again!"))</f>
      </c>
      <c r="G76" s="19"/>
    </row>
    <row r="77" spans="1:7" ht="12.75">
      <c r="A77" s="64" t="s">
        <v>187</v>
      </c>
      <c r="B77" s="54"/>
      <c r="C77" s="63"/>
      <c r="D77" s="54"/>
      <c r="E77" s="59" t="s">
        <v>13</v>
      </c>
      <c r="F77" s="60"/>
      <c r="G77" s="19"/>
    </row>
    <row r="78" spans="1:7" ht="12.75">
      <c r="A78" s="54"/>
      <c r="B78" s="54"/>
      <c r="C78" s="53" t="s">
        <v>14</v>
      </c>
      <c r="D78" s="54"/>
      <c r="E78" s="54"/>
      <c r="F78" s="61"/>
      <c r="G78" s="19"/>
    </row>
    <row r="79" spans="1:7" ht="12.75">
      <c r="A79" s="56" t="s">
        <v>15</v>
      </c>
      <c r="B79" s="57" t="s">
        <v>21</v>
      </c>
      <c r="C79" s="57" t="s">
        <v>17</v>
      </c>
      <c r="D79" s="57" t="s">
        <v>18</v>
      </c>
      <c r="E79" s="57" t="s">
        <v>19</v>
      </c>
      <c r="F79" s="62" t="s">
        <v>22</v>
      </c>
      <c r="G79" s="19"/>
    </row>
    <row r="80" spans="1:7" ht="12.75">
      <c r="A80" s="151">
        <v>36160</v>
      </c>
      <c r="B80" s="29" t="s">
        <v>132</v>
      </c>
      <c r="C80" s="32"/>
      <c r="D80" s="28"/>
      <c r="E80" s="28"/>
      <c r="F80" s="113"/>
      <c r="G80" s="19"/>
    </row>
    <row r="81" spans="1:7" ht="12.75">
      <c r="A81" s="13"/>
      <c r="B81" s="13"/>
      <c r="C81" s="34"/>
      <c r="D81" s="13"/>
      <c r="E81" s="13"/>
      <c r="F81" s="51">
        <f>IF(F80="","",IF(F80=10000,"Correct!","Try again!"))</f>
      </c>
      <c r="G81" s="19"/>
    </row>
    <row r="82" spans="1:7" ht="12.75">
      <c r="A82" s="64" t="s">
        <v>188</v>
      </c>
      <c r="B82" s="54"/>
      <c r="C82" s="63"/>
      <c r="D82" s="54"/>
      <c r="E82" s="59" t="s">
        <v>13</v>
      </c>
      <c r="F82" s="60"/>
      <c r="G82" s="19"/>
    </row>
    <row r="83" spans="1:7" ht="12.75">
      <c r="A83" s="54"/>
      <c r="B83" s="54"/>
      <c r="C83" s="53" t="s">
        <v>14</v>
      </c>
      <c r="D83" s="54"/>
      <c r="E83" s="54"/>
      <c r="F83" s="61"/>
      <c r="G83" s="19"/>
    </row>
    <row r="84" spans="1:7" ht="12.75">
      <c r="A84" s="56" t="s">
        <v>15</v>
      </c>
      <c r="B84" s="57" t="s">
        <v>21</v>
      </c>
      <c r="C84" s="57" t="s">
        <v>17</v>
      </c>
      <c r="D84" s="57" t="s">
        <v>18</v>
      </c>
      <c r="E84" s="57" t="s">
        <v>19</v>
      </c>
      <c r="F84" s="62" t="s">
        <v>22</v>
      </c>
      <c r="G84" s="19"/>
    </row>
    <row r="85" spans="1:7" ht="12.75">
      <c r="A85" s="151">
        <v>36160</v>
      </c>
      <c r="B85" s="29" t="s">
        <v>132</v>
      </c>
      <c r="C85" s="32"/>
      <c r="D85" s="28"/>
      <c r="E85" s="28"/>
      <c r="F85" s="113"/>
      <c r="G85" s="19"/>
    </row>
    <row r="86" spans="1:7" ht="12.75">
      <c r="A86" s="13"/>
      <c r="B86" s="13"/>
      <c r="C86" s="34"/>
      <c r="D86" s="13"/>
      <c r="E86" s="13"/>
      <c r="F86" s="51">
        <f>IF(F85="","",IF(F85=53600,"Correct!","Try again!"))</f>
      </c>
      <c r="G86" s="19"/>
    </row>
    <row r="87" spans="1:7" ht="12.75">
      <c r="A87" s="64" t="s">
        <v>163</v>
      </c>
      <c r="B87" s="54"/>
      <c r="C87" s="63"/>
      <c r="D87" s="54"/>
      <c r="E87" s="59" t="s">
        <v>13</v>
      </c>
      <c r="F87" s="60"/>
      <c r="G87" s="19"/>
    </row>
    <row r="88" spans="1:7" ht="12.75">
      <c r="A88" s="54"/>
      <c r="B88" s="54"/>
      <c r="C88" s="53" t="s">
        <v>14</v>
      </c>
      <c r="D88" s="54"/>
      <c r="E88" s="54"/>
      <c r="F88" s="61"/>
      <c r="G88" s="19"/>
    </row>
    <row r="89" spans="1:7" ht="12.75">
      <c r="A89" s="56" t="s">
        <v>15</v>
      </c>
      <c r="B89" s="57" t="s">
        <v>21</v>
      </c>
      <c r="C89" s="57" t="s">
        <v>17</v>
      </c>
      <c r="D89" s="57" t="s">
        <v>18</v>
      </c>
      <c r="E89" s="57" t="s">
        <v>19</v>
      </c>
      <c r="F89" s="62" t="s">
        <v>22</v>
      </c>
      <c r="G89" s="19"/>
    </row>
    <row r="90" spans="1:7" ht="12.75">
      <c r="A90" s="151">
        <v>36160</v>
      </c>
      <c r="B90" s="29" t="s">
        <v>132</v>
      </c>
      <c r="C90" s="32"/>
      <c r="D90" s="28"/>
      <c r="E90" s="28"/>
      <c r="F90" s="113"/>
      <c r="G90" s="19"/>
    </row>
    <row r="91" spans="1:7" ht="12.75">
      <c r="A91" s="13"/>
      <c r="B91" s="13"/>
      <c r="C91" s="34"/>
      <c r="D91" s="13"/>
      <c r="E91" s="13"/>
      <c r="F91" s="51">
        <f>IF(F90="","",IF(F90=40000,"Correct!","Try again!"))</f>
      </c>
      <c r="G91" s="19"/>
    </row>
    <row r="92" spans="1:7" ht="12.75">
      <c r="A92" s="64" t="s">
        <v>79</v>
      </c>
      <c r="B92" s="54"/>
      <c r="C92" s="63"/>
      <c r="D92" s="54"/>
      <c r="E92" s="59" t="s">
        <v>13</v>
      </c>
      <c r="F92" s="60"/>
      <c r="G92" s="19"/>
    </row>
    <row r="93" spans="1:7" ht="12.75">
      <c r="A93" s="54"/>
      <c r="B93" s="54"/>
      <c r="C93" s="53" t="s">
        <v>14</v>
      </c>
      <c r="D93" s="54"/>
      <c r="E93" s="54"/>
      <c r="F93" s="61"/>
      <c r="G93" s="19"/>
    </row>
    <row r="94" spans="1:7" ht="12.75">
      <c r="A94" s="56" t="s">
        <v>15</v>
      </c>
      <c r="B94" s="57" t="s">
        <v>21</v>
      </c>
      <c r="C94" s="57" t="s">
        <v>17</v>
      </c>
      <c r="D94" s="57" t="s">
        <v>18</v>
      </c>
      <c r="E94" s="57" t="s">
        <v>19</v>
      </c>
      <c r="F94" s="62" t="s">
        <v>22</v>
      </c>
      <c r="G94" s="19"/>
    </row>
    <row r="95" spans="1:7" ht="12.75">
      <c r="A95" s="151">
        <v>36160</v>
      </c>
      <c r="B95" s="29" t="s">
        <v>132</v>
      </c>
      <c r="C95" s="32"/>
      <c r="D95" s="28"/>
      <c r="E95" s="28"/>
      <c r="F95" s="114"/>
      <c r="G95" s="19"/>
    </row>
    <row r="96" spans="1:7" ht="12.75">
      <c r="A96" s="30"/>
      <c r="B96" s="26"/>
      <c r="C96" s="115"/>
      <c r="D96" s="116"/>
      <c r="E96" s="117"/>
      <c r="F96" s="113"/>
      <c r="G96" s="19"/>
    </row>
    <row r="97" spans="1:7" ht="12.75">
      <c r="A97" s="13"/>
      <c r="B97" s="13"/>
      <c r="C97" s="34"/>
      <c r="D97" s="13"/>
      <c r="E97" s="13"/>
      <c r="F97" s="51">
        <f>IF(F96="","",IF(F96=109500,"Correct!","Try again!"))</f>
      </c>
      <c r="G97" s="19"/>
    </row>
    <row r="98" spans="1:7" ht="12.75">
      <c r="A98" s="64" t="s">
        <v>80</v>
      </c>
      <c r="B98" s="54"/>
      <c r="C98" s="63"/>
      <c r="D98" s="54"/>
      <c r="E98" s="59" t="s">
        <v>13</v>
      </c>
      <c r="F98" s="60"/>
      <c r="G98" s="19"/>
    </row>
    <row r="99" spans="1:7" ht="12.75">
      <c r="A99" s="54"/>
      <c r="B99" s="54"/>
      <c r="C99" s="53" t="s">
        <v>14</v>
      </c>
      <c r="D99" s="54"/>
      <c r="E99" s="54"/>
      <c r="F99" s="61"/>
      <c r="G99" s="19"/>
    </row>
    <row r="100" spans="1:7" ht="12.75">
      <c r="A100" s="56" t="s">
        <v>15</v>
      </c>
      <c r="B100" s="57" t="s">
        <v>21</v>
      </c>
      <c r="C100" s="57" t="s">
        <v>17</v>
      </c>
      <c r="D100" s="57" t="s">
        <v>18</v>
      </c>
      <c r="E100" s="57" t="s">
        <v>19</v>
      </c>
      <c r="F100" s="62" t="s">
        <v>22</v>
      </c>
      <c r="G100" s="19"/>
    </row>
    <row r="101" spans="1:7" ht="12.75">
      <c r="A101" s="151">
        <v>36160</v>
      </c>
      <c r="B101" s="29" t="s">
        <v>132</v>
      </c>
      <c r="C101" s="32"/>
      <c r="D101" s="28"/>
      <c r="E101" s="28"/>
      <c r="F101" s="114"/>
      <c r="G101" s="19"/>
    </row>
    <row r="102" spans="1:7" ht="12.75">
      <c r="A102" s="30"/>
      <c r="B102" s="26"/>
      <c r="C102" s="115"/>
      <c r="D102" s="116"/>
      <c r="E102" s="116"/>
      <c r="F102" s="113"/>
      <c r="G102" s="19"/>
    </row>
    <row r="103" spans="1:7" ht="12.75">
      <c r="A103" s="13"/>
      <c r="B103" s="13"/>
      <c r="C103" s="34"/>
      <c r="D103" s="13"/>
      <c r="E103" s="13"/>
      <c r="F103" s="51">
        <f>IF(F102="","",IF(F102=42400,"Correct!","Try again!"))</f>
      </c>
      <c r="G103" s="19"/>
    </row>
    <row r="104" spans="1:7" ht="12.75">
      <c r="A104" s="64" t="s">
        <v>99</v>
      </c>
      <c r="B104" s="54"/>
      <c r="C104" s="63"/>
      <c r="D104" s="54"/>
      <c r="E104" s="54"/>
      <c r="F104" s="54"/>
      <c r="G104" s="19"/>
    </row>
    <row r="105" spans="1:7" ht="12.75">
      <c r="A105" s="64" t="s">
        <v>100</v>
      </c>
      <c r="B105" s="54"/>
      <c r="C105" s="63"/>
      <c r="D105" s="54"/>
      <c r="E105" s="59" t="s">
        <v>13</v>
      </c>
      <c r="F105" s="60"/>
      <c r="G105" s="19"/>
    </row>
    <row r="106" spans="1:7" ht="12.75">
      <c r="A106" s="54"/>
      <c r="B106" s="54"/>
      <c r="C106" s="53" t="s">
        <v>14</v>
      </c>
      <c r="D106" s="54"/>
      <c r="E106" s="54"/>
      <c r="F106" s="61"/>
      <c r="G106" s="19"/>
    </row>
    <row r="107" spans="1:7" ht="12.75">
      <c r="A107" s="56" t="s">
        <v>15</v>
      </c>
      <c r="B107" s="57" t="s">
        <v>21</v>
      </c>
      <c r="C107" s="57" t="s">
        <v>17</v>
      </c>
      <c r="D107" s="57" t="s">
        <v>18</v>
      </c>
      <c r="E107" s="57" t="s">
        <v>19</v>
      </c>
      <c r="F107" s="62" t="s">
        <v>22</v>
      </c>
      <c r="G107" s="19"/>
    </row>
    <row r="108" spans="1:7" ht="12.75">
      <c r="A108" s="151">
        <v>36160</v>
      </c>
      <c r="B108" s="29" t="s">
        <v>132</v>
      </c>
      <c r="C108" s="32"/>
      <c r="D108" s="28"/>
      <c r="E108" s="28"/>
      <c r="F108" s="114"/>
      <c r="G108" s="19"/>
    </row>
    <row r="109" spans="1:7" ht="12.75">
      <c r="A109" s="30"/>
      <c r="B109" s="26"/>
      <c r="C109" s="115"/>
      <c r="D109" s="116"/>
      <c r="E109" s="116"/>
      <c r="F109" s="113"/>
      <c r="G109" s="19"/>
    </row>
    <row r="110" spans="1:7" ht="12.75">
      <c r="A110" s="13"/>
      <c r="B110" s="13"/>
      <c r="C110" s="34"/>
      <c r="D110" s="13"/>
      <c r="E110" s="13"/>
      <c r="F110" s="51">
        <f>IF(F109="","",IF(F109=6000,"Correct!","Try again!"))</f>
      </c>
      <c r="G110" s="19"/>
    </row>
    <row r="111" spans="1:7" ht="12.75">
      <c r="A111" s="13"/>
      <c r="B111" s="13"/>
      <c r="C111" s="34"/>
      <c r="D111" s="13"/>
      <c r="E111" s="13"/>
      <c r="F111" s="51"/>
      <c r="G111" s="19"/>
    </row>
    <row r="112" spans="1:7" ht="12.75">
      <c r="A112" s="64" t="s">
        <v>82</v>
      </c>
      <c r="B112" s="54"/>
      <c r="C112" s="63"/>
      <c r="D112" s="54"/>
      <c r="E112" s="59" t="s">
        <v>13</v>
      </c>
      <c r="F112" s="60"/>
      <c r="G112" s="19"/>
    </row>
    <row r="113" spans="1:7" ht="12.75">
      <c r="A113" s="54"/>
      <c r="B113" s="54"/>
      <c r="C113" s="53" t="s">
        <v>14</v>
      </c>
      <c r="D113" s="54"/>
      <c r="E113" s="54"/>
      <c r="F113" s="61"/>
      <c r="G113" s="19"/>
    </row>
    <row r="114" spans="1:7" ht="12.75">
      <c r="A114" s="56" t="s">
        <v>15</v>
      </c>
      <c r="B114" s="57" t="s">
        <v>21</v>
      </c>
      <c r="C114" s="57" t="s">
        <v>17</v>
      </c>
      <c r="D114" s="57" t="s">
        <v>18</v>
      </c>
      <c r="E114" s="57" t="s">
        <v>19</v>
      </c>
      <c r="F114" s="62" t="s">
        <v>22</v>
      </c>
      <c r="G114" s="19"/>
    </row>
    <row r="115" spans="1:7" ht="12.75">
      <c r="A115" s="151">
        <v>36160</v>
      </c>
      <c r="B115" s="29" t="s">
        <v>132</v>
      </c>
      <c r="C115" s="32"/>
      <c r="D115" s="28"/>
      <c r="E115" s="28"/>
      <c r="F115" s="114"/>
      <c r="G115" s="19"/>
    </row>
    <row r="116" spans="1:7" ht="12.75">
      <c r="A116" s="30"/>
      <c r="B116" s="26"/>
      <c r="C116" s="115"/>
      <c r="D116" s="116"/>
      <c r="E116" s="116"/>
      <c r="F116" s="113"/>
      <c r="G116" s="19"/>
    </row>
    <row r="117" spans="1:7" ht="12.75">
      <c r="A117" s="13"/>
      <c r="B117" s="13"/>
      <c r="C117" s="34"/>
      <c r="D117" s="13"/>
      <c r="E117" s="13"/>
      <c r="F117" s="51">
        <f>IF(F116="","",IF(F116=12000,"Correct!","Try again!"))</f>
      </c>
      <c r="G117" s="19"/>
    </row>
    <row r="118" spans="1:7" ht="12.75">
      <c r="A118" s="64" t="s">
        <v>48</v>
      </c>
      <c r="B118" s="54"/>
      <c r="C118" s="63"/>
      <c r="D118" s="54"/>
      <c r="E118" s="59" t="s">
        <v>13</v>
      </c>
      <c r="F118" s="60"/>
      <c r="G118" s="19"/>
    </row>
    <row r="119" spans="1:7" ht="12.75">
      <c r="A119" s="54"/>
      <c r="B119" s="54"/>
      <c r="C119" s="53" t="s">
        <v>14</v>
      </c>
      <c r="D119" s="54"/>
      <c r="E119" s="54"/>
      <c r="F119" s="61"/>
      <c r="G119" s="19"/>
    </row>
    <row r="120" spans="1:7" ht="12.75">
      <c r="A120" s="56" t="s">
        <v>15</v>
      </c>
      <c r="B120" s="57" t="s">
        <v>21</v>
      </c>
      <c r="C120" s="57" t="s">
        <v>17</v>
      </c>
      <c r="D120" s="57" t="s">
        <v>18</v>
      </c>
      <c r="E120" s="57" t="s">
        <v>19</v>
      </c>
      <c r="F120" s="62" t="s">
        <v>22</v>
      </c>
      <c r="G120" s="19"/>
    </row>
    <row r="121" spans="1:7" ht="12.75">
      <c r="A121" s="151">
        <v>36160</v>
      </c>
      <c r="B121" s="29" t="s">
        <v>132</v>
      </c>
      <c r="C121" s="32"/>
      <c r="D121" s="28"/>
      <c r="E121" s="28"/>
      <c r="F121" s="114"/>
      <c r="G121" s="19"/>
    </row>
    <row r="122" spans="1:7" ht="12.75">
      <c r="A122" s="30"/>
      <c r="B122" s="26"/>
      <c r="C122" s="115"/>
      <c r="D122" s="116"/>
      <c r="E122" s="117"/>
      <c r="F122" s="113"/>
      <c r="G122" s="19"/>
    </row>
    <row r="123" spans="1:7" ht="12.75">
      <c r="A123" s="13"/>
      <c r="B123" s="13"/>
      <c r="C123" s="34"/>
      <c r="D123" s="13"/>
      <c r="E123" s="13"/>
      <c r="F123" s="51">
        <f>IF(F122="","",IF(F122=48400,"Correct!","Try again!"))</f>
      </c>
      <c r="G123" s="19"/>
    </row>
    <row r="124" spans="1:7" ht="12.75">
      <c r="A124" s="64" t="s">
        <v>25</v>
      </c>
      <c r="B124" s="54"/>
      <c r="C124" s="63"/>
      <c r="D124" s="54"/>
      <c r="E124" s="59" t="s">
        <v>13</v>
      </c>
      <c r="F124" s="60"/>
      <c r="G124" s="19"/>
    </row>
    <row r="125" spans="1:7" ht="12.75">
      <c r="A125" s="54"/>
      <c r="B125" s="54"/>
      <c r="C125" s="53" t="s">
        <v>14</v>
      </c>
      <c r="D125" s="54"/>
      <c r="E125" s="54"/>
      <c r="F125" s="61"/>
      <c r="G125" s="19"/>
    </row>
    <row r="126" spans="1:7" ht="12.75">
      <c r="A126" s="56" t="s">
        <v>15</v>
      </c>
      <c r="B126" s="57" t="s">
        <v>21</v>
      </c>
      <c r="C126" s="57" t="s">
        <v>17</v>
      </c>
      <c r="D126" s="57" t="s">
        <v>18</v>
      </c>
      <c r="E126" s="57" t="s">
        <v>19</v>
      </c>
      <c r="F126" s="62" t="s">
        <v>22</v>
      </c>
      <c r="G126" s="19"/>
    </row>
    <row r="127" spans="1:7" ht="12.75">
      <c r="A127" s="151">
        <v>36160</v>
      </c>
      <c r="B127" s="29" t="s">
        <v>132</v>
      </c>
      <c r="C127" s="32"/>
      <c r="D127" s="28"/>
      <c r="E127" s="28"/>
      <c r="F127" s="114"/>
      <c r="G127" s="19"/>
    </row>
    <row r="128" spans="1:7" ht="12.75">
      <c r="A128" s="30"/>
      <c r="B128" s="26"/>
      <c r="C128" s="115"/>
      <c r="D128" s="116"/>
      <c r="E128" s="117"/>
      <c r="F128" s="113"/>
      <c r="G128" s="19"/>
    </row>
    <row r="129" spans="1:7" ht="12.75">
      <c r="A129" s="13"/>
      <c r="B129" s="13"/>
      <c r="C129" s="34"/>
      <c r="D129" s="13"/>
      <c r="E129" s="13"/>
      <c r="F129" s="51">
        <f>IF(F128="","",IF(F128=3000,"Correct!","Try again!"))</f>
      </c>
      <c r="G129" s="19"/>
    </row>
    <row r="130" spans="1:7" ht="12.75">
      <c r="A130" s="64" t="s">
        <v>54</v>
      </c>
      <c r="B130" s="54"/>
      <c r="C130" s="63"/>
      <c r="D130" s="54"/>
      <c r="E130" s="59" t="s">
        <v>13</v>
      </c>
      <c r="F130" s="60"/>
      <c r="G130" s="19"/>
    </row>
    <row r="131" spans="1:7" ht="12.75">
      <c r="A131" s="54"/>
      <c r="B131" s="54"/>
      <c r="C131" s="53" t="s">
        <v>14</v>
      </c>
      <c r="D131" s="54"/>
      <c r="E131" s="54"/>
      <c r="F131" s="61"/>
      <c r="G131" s="19"/>
    </row>
    <row r="132" spans="1:7" ht="12.75">
      <c r="A132" s="56" t="s">
        <v>15</v>
      </c>
      <c r="B132" s="57" t="s">
        <v>21</v>
      </c>
      <c r="C132" s="57" t="s">
        <v>17</v>
      </c>
      <c r="D132" s="57" t="s">
        <v>18</v>
      </c>
      <c r="E132" s="57" t="s">
        <v>19</v>
      </c>
      <c r="F132" s="62" t="s">
        <v>22</v>
      </c>
      <c r="G132" s="19"/>
    </row>
    <row r="133" spans="1:7" ht="12.75">
      <c r="A133" s="151">
        <v>36160</v>
      </c>
      <c r="B133" s="29" t="s">
        <v>132</v>
      </c>
      <c r="C133" s="32"/>
      <c r="D133" s="28"/>
      <c r="E133" s="28"/>
      <c r="F133" s="114"/>
      <c r="G133" s="19"/>
    </row>
    <row r="134" spans="1:7" ht="12.75">
      <c r="A134" s="30"/>
      <c r="B134" s="26"/>
      <c r="C134" s="115"/>
      <c r="D134" s="116"/>
      <c r="E134" s="117"/>
      <c r="F134" s="113"/>
      <c r="G134" s="19"/>
    </row>
    <row r="135" spans="1:7" ht="12.75">
      <c r="A135" s="13"/>
      <c r="B135" s="13"/>
      <c r="C135" s="34"/>
      <c r="D135" s="13"/>
      <c r="E135" s="13"/>
      <c r="F135" s="51">
        <f>IF(F134="","",IF(F134=24000,"Correct!","Try again!"))</f>
      </c>
      <c r="G135" s="19"/>
    </row>
    <row r="136" spans="1:7" ht="12.75">
      <c r="A136" s="64" t="s">
        <v>30</v>
      </c>
      <c r="B136" s="54"/>
      <c r="C136" s="63"/>
      <c r="D136" s="54"/>
      <c r="E136" s="59" t="s">
        <v>13</v>
      </c>
      <c r="F136" s="60"/>
      <c r="G136" s="19"/>
    </row>
    <row r="137" spans="1:7" ht="12.75">
      <c r="A137" s="54"/>
      <c r="B137" s="54"/>
      <c r="C137" s="53" t="s">
        <v>14</v>
      </c>
      <c r="D137" s="54"/>
      <c r="E137" s="54"/>
      <c r="F137" s="61"/>
      <c r="G137" s="19"/>
    </row>
    <row r="138" spans="1:7" ht="12.75">
      <c r="A138" s="56" t="s">
        <v>15</v>
      </c>
      <c r="B138" s="57" t="s">
        <v>21</v>
      </c>
      <c r="C138" s="57" t="s">
        <v>17</v>
      </c>
      <c r="D138" s="57" t="s">
        <v>18</v>
      </c>
      <c r="E138" s="57" t="s">
        <v>19</v>
      </c>
      <c r="F138" s="62" t="s">
        <v>22</v>
      </c>
      <c r="G138" s="19"/>
    </row>
    <row r="139" spans="1:7" ht="12.75">
      <c r="A139" s="151">
        <v>36160</v>
      </c>
      <c r="B139" s="29" t="s">
        <v>132</v>
      </c>
      <c r="C139" s="32"/>
      <c r="D139" s="28"/>
      <c r="E139" s="28"/>
      <c r="F139" s="114"/>
      <c r="G139" s="19"/>
    </row>
    <row r="140" spans="1:7" ht="12.75">
      <c r="A140" s="30"/>
      <c r="B140" s="26"/>
      <c r="C140" s="115"/>
      <c r="D140" s="116"/>
      <c r="E140" s="116"/>
      <c r="F140" s="113"/>
      <c r="G140" s="19"/>
    </row>
    <row r="141" spans="1:7" ht="12.75">
      <c r="A141" s="13"/>
      <c r="B141" s="13"/>
      <c r="C141" s="34"/>
      <c r="D141" s="13"/>
      <c r="E141" s="13"/>
      <c r="F141" s="51">
        <f>IF(F140="","",IF(F140=7400,"Correct!","Try again!"))</f>
      </c>
      <c r="G141" s="19"/>
    </row>
    <row r="142" spans="1:7" ht="12.75">
      <c r="A142" s="64" t="s">
        <v>87</v>
      </c>
      <c r="B142" s="54"/>
      <c r="C142" s="63"/>
      <c r="D142" s="54"/>
      <c r="E142" s="59" t="s">
        <v>13</v>
      </c>
      <c r="F142" s="60"/>
      <c r="G142" s="19"/>
    </row>
    <row r="143" spans="1:7" ht="12.75">
      <c r="A143" s="54"/>
      <c r="B143" s="54"/>
      <c r="C143" s="53" t="s">
        <v>14</v>
      </c>
      <c r="D143" s="54"/>
      <c r="E143" s="54"/>
      <c r="F143" s="61"/>
      <c r="G143" s="19"/>
    </row>
    <row r="144" spans="1:7" ht="12.75">
      <c r="A144" s="56" t="s">
        <v>15</v>
      </c>
      <c r="B144" s="57" t="s">
        <v>21</v>
      </c>
      <c r="C144" s="57" t="s">
        <v>17</v>
      </c>
      <c r="D144" s="57" t="s">
        <v>18</v>
      </c>
      <c r="E144" s="57" t="s">
        <v>19</v>
      </c>
      <c r="F144" s="62" t="s">
        <v>22</v>
      </c>
      <c r="G144" s="19"/>
    </row>
    <row r="145" spans="1:7" ht="12.75">
      <c r="A145" s="151">
        <v>36160</v>
      </c>
      <c r="B145" s="29" t="s">
        <v>132</v>
      </c>
      <c r="C145" s="32"/>
      <c r="D145" s="28"/>
      <c r="E145" s="28"/>
      <c r="F145" s="113"/>
      <c r="G145" s="19"/>
    </row>
    <row r="146" spans="1:7" ht="12.75">
      <c r="A146" s="13"/>
      <c r="B146" s="13"/>
      <c r="C146" s="34"/>
      <c r="D146" s="13"/>
      <c r="E146" s="13"/>
      <c r="F146" s="51">
        <f>IF(F145="","",IF(F145=7000,"Correct!","Try again!"))</f>
      </c>
      <c r="G146" s="19"/>
    </row>
    <row r="147" spans="1:7" ht="12.75">
      <c r="A147" s="64" t="s">
        <v>88</v>
      </c>
      <c r="B147" s="54"/>
      <c r="C147" s="63"/>
      <c r="D147" s="54"/>
      <c r="E147" s="59" t="s">
        <v>13</v>
      </c>
      <c r="F147" s="60"/>
      <c r="G147" s="19"/>
    </row>
    <row r="148" spans="1:7" ht="12.75">
      <c r="A148" s="54"/>
      <c r="B148" s="54"/>
      <c r="C148" s="53" t="s">
        <v>14</v>
      </c>
      <c r="D148" s="54"/>
      <c r="E148" s="54"/>
      <c r="F148" s="61"/>
      <c r="G148" s="19"/>
    </row>
    <row r="149" spans="1:7" ht="12.75">
      <c r="A149" s="56" t="s">
        <v>15</v>
      </c>
      <c r="B149" s="57" t="s">
        <v>21</v>
      </c>
      <c r="C149" s="57" t="s">
        <v>17</v>
      </c>
      <c r="D149" s="57" t="s">
        <v>18</v>
      </c>
      <c r="E149" s="57" t="s">
        <v>19</v>
      </c>
      <c r="F149" s="62" t="s">
        <v>22</v>
      </c>
      <c r="G149" s="19"/>
    </row>
    <row r="150" spans="1:7" ht="12.75">
      <c r="A150" s="151">
        <v>36160</v>
      </c>
      <c r="B150" s="29" t="s">
        <v>132</v>
      </c>
      <c r="C150" s="32"/>
      <c r="D150" s="28"/>
      <c r="E150" s="28"/>
      <c r="F150" s="113"/>
      <c r="G150" s="19"/>
    </row>
    <row r="151" spans="1:7" ht="12.75">
      <c r="A151" s="19"/>
      <c r="B151" s="19"/>
      <c r="C151" s="19"/>
      <c r="D151" s="19"/>
      <c r="E151" s="19"/>
      <c r="F151" s="51">
        <f>IF(F150="","",IF(F150=5600,"Correct!","Try again!"))</f>
      </c>
      <c r="G151" s="19"/>
    </row>
    <row r="152" ht="12.75"/>
    <row r="153" spans="1:8" ht="12.75">
      <c r="A153" s="157" t="s">
        <v>162</v>
      </c>
      <c r="B153" s="157"/>
      <c r="C153" s="157"/>
      <c r="D153" s="157"/>
      <c r="E153" s="157"/>
      <c r="F153" s="157"/>
      <c r="G153" s="157"/>
      <c r="H153" s="19"/>
    </row>
    <row r="154" spans="1:8" ht="12.75">
      <c r="A154" s="157" t="s">
        <v>11</v>
      </c>
      <c r="B154" s="157"/>
      <c r="C154" s="157"/>
      <c r="D154" s="157"/>
      <c r="E154" s="157"/>
      <c r="F154" s="157"/>
      <c r="G154" s="157"/>
      <c r="H154" s="19"/>
    </row>
    <row r="155" spans="1:8" ht="12.75">
      <c r="A155" s="26"/>
      <c r="B155" s="26"/>
      <c r="C155" s="26"/>
      <c r="D155" s="26"/>
      <c r="E155" s="26"/>
      <c r="F155" s="19"/>
      <c r="G155" s="19"/>
      <c r="H155" s="19"/>
    </row>
    <row r="156" spans="1:8" ht="12.75">
      <c r="A156" s="54"/>
      <c r="B156" s="54"/>
      <c r="C156" s="54"/>
      <c r="D156" s="54"/>
      <c r="E156" s="53" t="s">
        <v>14</v>
      </c>
      <c r="F156" s="54"/>
      <c r="G156" s="54"/>
      <c r="H156" s="19"/>
    </row>
    <row r="157" spans="1:8" ht="12.75">
      <c r="A157" s="56" t="s">
        <v>15</v>
      </c>
      <c r="B157" s="57" t="s">
        <v>16</v>
      </c>
      <c r="C157" s="58"/>
      <c r="D157" s="58"/>
      <c r="E157" s="57" t="s">
        <v>17</v>
      </c>
      <c r="F157" s="57" t="s">
        <v>18</v>
      </c>
      <c r="G157" s="57" t="s">
        <v>19</v>
      </c>
      <c r="H157" s="19"/>
    </row>
    <row r="158" spans="1:8" ht="12.75">
      <c r="A158" s="151">
        <v>36160</v>
      </c>
      <c r="B158" s="36" t="s">
        <v>23</v>
      </c>
      <c r="C158" s="19"/>
      <c r="D158" s="19"/>
      <c r="E158" s="37"/>
      <c r="F158" s="37"/>
      <c r="G158" s="37"/>
      <c r="H158" s="19"/>
    </row>
    <row r="159" spans="1:8" ht="12.75">
      <c r="A159" s="13"/>
      <c r="B159" s="13" t="s">
        <v>25</v>
      </c>
      <c r="C159" s="19"/>
      <c r="D159" s="19"/>
      <c r="E159" s="34" t="s">
        <v>26</v>
      </c>
      <c r="F159" s="112"/>
      <c r="G159" s="16"/>
      <c r="H159" s="19"/>
    </row>
    <row r="160" spans="1:8" ht="12.75">
      <c r="A160" s="38"/>
      <c r="B160" s="13" t="s">
        <v>28</v>
      </c>
      <c r="C160" s="19"/>
      <c r="D160" s="19"/>
      <c r="E160" s="34"/>
      <c r="F160" s="16"/>
      <c r="G160" s="112"/>
      <c r="H160" s="41">
        <f>IF(G160="","",IF(G160=3000,"Correct!","Try again!"))</f>
      </c>
    </row>
    <row r="161" spans="1:8" ht="12.75">
      <c r="A161" s="38"/>
      <c r="B161" s="154" t="s">
        <v>165</v>
      </c>
      <c r="C161" s="154"/>
      <c r="D161" s="154"/>
      <c r="E161" s="154"/>
      <c r="F161" s="154"/>
      <c r="G161" s="154"/>
      <c r="H161" s="41"/>
    </row>
    <row r="162" spans="1:8" ht="12.75">
      <c r="A162" s="38"/>
      <c r="B162" s="13"/>
      <c r="C162" s="19"/>
      <c r="D162" s="19"/>
      <c r="E162" s="34"/>
      <c r="F162" s="16"/>
      <c r="G162" s="19"/>
      <c r="H162" s="41"/>
    </row>
    <row r="163" spans="1:8" ht="12.75">
      <c r="A163" s="38"/>
      <c r="B163" s="13" t="s">
        <v>30</v>
      </c>
      <c r="C163" s="19"/>
      <c r="D163" s="19"/>
      <c r="E163" s="34" t="s">
        <v>31</v>
      </c>
      <c r="F163" s="112"/>
      <c r="G163" s="16"/>
      <c r="H163" s="19"/>
    </row>
    <row r="164" spans="1:8" ht="12.75">
      <c r="A164" s="38"/>
      <c r="B164" s="13" t="s">
        <v>32</v>
      </c>
      <c r="C164" s="19"/>
      <c r="D164" s="19"/>
      <c r="E164" s="34"/>
      <c r="F164" s="16"/>
      <c r="G164" s="112"/>
      <c r="H164" s="41">
        <f>IF(G164="","",IF(G164=7400,"Correct!","Try again!"))</f>
      </c>
    </row>
    <row r="165" spans="1:8" ht="12.75">
      <c r="A165" s="38"/>
      <c r="B165" s="154" t="s">
        <v>166</v>
      </c>
      <c r="C165" s="154"/>
      <c r="D165" s="154"/>
      <c r="E165" s="154"/>
      <c r="F165" s="154"/>
      <c r="G165" s="154"/>
      <c r="H165" s="41"/>
    </row>
    <row r="166" spans="1:8" ht="12.75">
      <c r="A166" s="38"/>
      <c r="B166" s="13"/>
      <c r="C166" s="19"/>
      <c r="D166" s="19"/>
      <c r="E166" s="34"/>
      <c r="F166" s="16"/>
      <c r="G166" s="19"/>
      <c r="H166" s="41"/>
    </row>
    <row r="167" spans="1:8" ht="12.75">
      <c r="A167" s="38"/>
      <c r="B167" s="13" t="s">
        <v>173</v>
      </c>
      <c r="C167" s="19"/>
      <c r="D167" s="19"/>
      <c r="E167" s="34" t="s">
        <v>34</v>
      </c>
      <c r="F167" s="112"/>
      <c r="G167" s="16"/>
      <c r="H167" s="19"/>
    </row>
    <row r="168" spans="1:8" ht="12.75">
      <c r="A168" s="38"/>
      <c r="B168" s="13" t="s">
        <v>174</v>
      </c>
      <c r="C168" s="19"/>
      <c r="D168" s="19"/>
      <c r="E168" s="34"/>
      <c r="F168" s="16"/>
      <c r="G168" s="112"/>
      <c r="H168" s="41">
        <f>IF(G168="","",IF(G168=12000,"Correct!","Try again!"))</f>
      </c>
    </row>
    <row r="169" spans="1:8" ht="12.75">
      <c r="A169" s="38"/>
      <c r="B169" s="154" t="s">
        <v>167</v>
      </c>
      <c r="C169" s="154"/>
      <c r="D169" s="154"/>
      <c r="E169" s="154"/>
      <c r="F169" s="154"/>
      <c r="G169" s="154"/>
      <c r="H169" s="41"/>
    </row>
    <row r="170" spans="1:8" ht="12.75">
      <c r="A170" s="38"/>
      <c r="B170" s="13"/>
      <c r="C170" s="19"/>
      <c r="D170" s="19"/>
      <c r="E170" s="34"/>
      <c r="F170" s="16"/>
      <c r="G170" s="19"/>
      <c r="H170" s="41"/>
    </row>
    <row r="171" spans="1:8" ht="12.75">
      <c r="A171" s="38"/>
      <c r="B171" s="13" t="s">
        <v>175</v>
      </c>
      <c r="C171" s="19"/>
      <c r="D171" s="19"/>
      <c r="E171" s="34" t="s">
        <v>37</v>
      </c>
      <c r="F171" s="112"/>
      <c r="G171" s="16"/>
      <c r="H171" s="19"/>
    </row>
    <row r="172" spans="1:8" ht="12.75">
      <c r="A172" s="38"/>
      <c r="B172" s="13" t="s">
        <v>176</v>
      </c>
      <c r="C172" s="19"/>
      <c r="D172" s="19"/>
      <c r="E172" s="34"/>
      <c r="F172" s="16"/>
      <c r="G172" s="112"/>
      <c r="H172" s="41">
        <f>IF(G172="","",IF(G172=6000,"Correct!","Try again!"))</f>
      </c>
    </row>
    <row r="173" spans="1:8" ht="12.75">
      <c r="A173" s="38"/>
      <c r="B173" s="154" t="s">
        <v>168</v>
      </c>
      <c r="C173" s="154"/>
      <c r="D173" s="154"/>
      <c r="E173" s="154"/>
      <c r="F173" s="154"/>
      <c r="G173" s="154"/>
      <c r="H173" s="41"/>
    </row>
    <row r="174" spans="1:8" ht="12.75">
      <c r="A174" s="38"/>
      <c r="B174" s="13"/>
      <c r="C174" s="19"/>
      <c r="D174" s="19"/>
      <c r="E174" s="34"/>
      <c r="F174" s="16"/>
      <c r="G174" s="19"/>
      <c r="H174" s="41"/>
    </row>
    <row r="175" spans="1:8" ht="12.75">
      <c r="A175" s="12"/>
      <c r="B175" s="13" t="s">
        <v>40</v>
      </c>
      <c r="C175" s="19"/>
      <c r="D175" s="19"/>
      <c r="E175" s="34" t="s">
        <v>41</v>
      </c>
      <c r="F175" s="112"/>
      <c r="G175" s="16"/>
      <c r="H175" s="19"/>
    </row>
    <row r="176" spans="1:8" ht="12.75">
      <c r="A176" s="12"/>
      <c r="B176" s="13" t="s">
        <v>43</v>
      </c>
      <c r="C176" s="19"/>
      <c r="D176" s="19"/>
      <c r="E176" s="34"/>
      <c r="F176" s="16"/>
      <c r="G176" s="112"/>
      <c r="H176" s="41">
        <f>IF(G176="","",IF(G176=4400,"Correct!","Try again!"))</f>
      </c>
    </row>
    <row r="177" spans="1:8" ht="12.75">
      <c r="A177" s="38"/>
      <c r="B177" s="154" t="s">
        <v>169</v>
      </c>
      <c r="C177" s="154"/>
      <c r="D177" s="154"/>
      <c r="E177" s="154"/>
      <c r="F177" s="154"/>
      <c r="G177" s="154"/>
      <c r="H177" s="41"/>
    </row>
    <row r="178" spans="1:8" ht="12.75">
      <c r="A178" s="12"/>
      <c r="B178" s="13"/>
      <c r="C178" s="19"/>
      <c r="D178" s="19"/>
      <c r="E178" s="34"/>
      <c r="F178" s="16"/>
      <c r="G178" s="19"/>
      <c r="H178" s="41"/>
    </row>
    <row r="179" spans="1:8" ht="12.75">
      <c r="A179" s="12"/>
      <c r="B179" s="13" t="s">
        <v>29</v>
      </c>
      <c r="C179" s="19"/>
      <c r="D179" s="19"/>
      <c r="E179" s="34" t="s">
        <v>36</v>
      </c>
      <c r="F179" s="112"/>
      <c r="G179" s="16"/>
      <c r="H179" s="19"/>
    </row>
    <row r="180" spans="1:8" ht="12.75">
      <c r="A180" s="38"/>
      <c r="B180" s="13" t="s">
        <v>46</v>
      </c>
      <c r="C180" s="19"/>
      <c r="D180" s="19"/>
      <c r="E180" s="34"/>
      <c r="F180" s="16"/>
      <c r="G180" s="112"/>
      <c r="H180" s="41">
        <f>IF(G180="","",IF(G180=7500,"Correct!","Try again!"))</f>
      </c>
    </row>
    <row r="181" spans="1:8" ht="12.75">
      <c r="A181" s="38"/>
      <c r="B181" s="154" t="s">
        <v>170</v>
      </c>
      <c r="C181" s="154"/>
      <c r="D181" s="154"/>
      <c r="E181" s="154"/>
      <c r="F181" s="154"/>
      <c r="G181" s="154"/>
      <c r="H181" s="41"/>
    </row>
    <row r="182" spans="1:8" ht="12.75">
      <c r="A182" s="38"/>
      <c r="B182" s="13"/>
      <c r="C182" s="19"/>
      <c r="D182" s="19"/>
      <c r="E182" s="34"/>
      <c r="F182" s="16"/>
      <c r="G182" s="19"/>
      <c r="H182" s="41"/>
    </row>
    <row r="183" spans="1:8" ht="12.75">
      <c r="A183" s="38"/>
      <c r="B183" s="13" t="s">
        <v>48</v>
      </c>
      <c r="C183" s="19"/>
      <c r="D183" s="19"/>
      <c r="E183" s="34" t="s">
        <v>49</v>
      </c>
      <c r="F183" s="112"/>
      <c r="G183" s="16"/>
      <c r="H183" s="19"/>
    </row>
    <row r="184" spans="1:8" ht="12.75">
      <c r="A184" s="38"/>
      <c r="B184" s="13" t="s">
        <v>51</v>
      </c>
      <c r="C184" s="19"/>
      <c r="D184" s="19"/>
      <c r="E184" s="34"/>
      <c r="F184" s="16"/>
      <c r="G184" s="112"/>
      <c r="H184" s="41">
        <f>IF(G184="","",IF(G184=400,"Correct!","Try again!"))</f>
      </c>
    </row>
    <row r="185" spans="1:8" ht="12.75">
      <c r="A185" s="38"/>
      <c r="B185" s="154" t="s">
        <v>171</v>
      </c>
      <c r="C185" s="154"/>
      <c r="D185" s="154"/>
      <c r="E185" s="154"/>
      <c r="F185" s="154"/>
      <c r="G185" s="154"/>
      <c r="H185" s="41"/>
    </row>
    <row r="186" spans="1:8" ht="12.75">
      <c r="A186" s="38"/>
      <c r="B186" s="13"/>
      <c r="C186" s="19"/>
      <c r="D186" s="19"/>
      <c r="E186" s="34"/>
      <c r="F186" s="16"/>
      <c r="G186" s="19"/>
      <c r="H186" s="41"/>
    </row>
    <row r="187" spans="1:8" ht="12.75">
      <c r="A187" s="38"/>
      <c r="B187" s="13" t="s">
        <v>54</v>
      </c>
      <c r="C187" s="19"/>
      <c r="D187" s="19"/>
      <c r="E187" s="34" t="s">
        <v>55</v>
      </c>
      <c r="F187" s="112"/>
      <c r="G187" s="16"/>
      <c r="H187" s="19"/>
    </row>
    <row r="188" spans="1:8" ht="12.75">
      <c r="A188" s="38"/>
      <c r="B188" s="13" t="s">
        <v>56</v>
      </c>
      <c r="C188" s="19"/>
      <c r="D188" s="19"/>
      <c r="E188" s="34"/>
      <c r="F188" s="16"/>
      <c r="G188" s="112"/>
      <c r="H188" s="41">
        <f>IF(G188="","",IF(G188=2000,"Correct!","Try again!"))</f>
      </c>
    </row>
    <row r="189" spans="1:8" ht="12.75">
      <c r="A189" s="38"/>
      <c r="B189" s="154" t="s">
        <v>172</v>
      </c>
      <c r="C189" s="154"/>
      <c r="D189" s="154"/>
      <c r="E189" s="154"/>
      <c r="F189" s="154"/>
      <c r="G189" s="154"/>
      <c r="H189" s="41"/>
    </row>
    <row r="190" ht="12.75"/>
    <row r="191" spans="1:8" ht="12.75">
      <c r="A191" s="157" t="s">
        <v>162</v>
      </c>
      <c r="B191" s="157"/>
      <c r="C191" s="157"/>
      <c r="D191" s="157"/>
      <c r="E191" s="157"/>
      <c r="F191" s="157"/>
      <c r="G191" s="157"/>
      <c r="H191" s="19"/>
    </row>
    <row r="192" spans="1:8" ht="12.75">
      <c r="A192" s="161" t="s">
        <v>3</v>
      </c>
      <c r="B192" s="161"/>
      <c r="C192" s="161"/>
      <c r="D192" s="161"/>
      <c r="E192" s="161"/>
      <c r="F192" s="161"/>
      <c r="G192" s="161"/>
      <c r="H192" s="19"/>
    </row>
    <row r="193" spans="1:8" ht="12.75">
      <c r="A193" s="159" t="s">
        <v>177</v>
      </c>
      <c r="B193" s="160"/>
      <c r="C193" s="160"/>
      <c r="D193" s="160"/>
      <c r="E193" s="160"/>
      <c r="F193" s="160"/>
      <c r="G193" s="160"/>
      <c r="H193" s="19"/>
    </row>
    <row r="194" spans="1:8" ht="12.75">
      <c r="A194" s="20"/>
      <c r="B194" s="20"/>
      <c r="C194" s="12"/>
      <c r="D194" s="12"/>
      <c r="E194" s="19"/>
      <c r="F194" s="19"/>
      <c r="G194" s="19"/>
      <c r="H194" s="19"/>
    </row>
    <row r="195" spans="1:8" ht="12.75">
      <c r="A195" s="20"/>
      <c r="B195" s="20"/>
      <c r="C195" s="12"/>
      <c r="D195" s="12"/>
      <c r="E195" s="19"/>
      <c r="F195" s="91" t="s">
        <v>18</v>
      </c>
      <c r="G195" s="91" t="s">
        <v>19</v>
      </c>
      <c r="H195" s="19"/>
    </row>
    <row r="196" spans="1:8" ht="12.75">
      <c r="A196" s="20" t="s">
        <v>5</v>
      </c>
      <c r="B196" s="19"/>
      <c r="C196" s="19"/>
      <c r="D196" s="12"/>
      <c r="E196" s="19"/>
      <c r="F196" s="102"/>
      <c r="G196" s="21"/>
      <c r="H196" s="19"/>
    </row>
    <row r="197" spans="1:8" ht="12.75">
      <c r="A197" s="20" t="s">
        <v>6</v>
      </c>
      <c r="B197" s="19"/>
      <c r="C197" s="19"/>
      <c r="D197" s="12"/>
      <c r="E197" s="19"/>
      <c r="F197" s="103"/>
      <c r="G197" s="15"/>
      <c r="H197" s="19"/>
    </row>
    <row r="198" spans="1:8" ht="12.75">
      <c r="A198" s="20" t="s">
        <v>7</v>
      </c>
      <c r="B198" s="19"/>
      <c r="C198" s="19"/>
      <c r="D198" s="12"/>
      <c r="E198" s="19"/>
      <c r="F198" s="103"/>
      <c r="G198" s="15"/>
      <c r="H198" s="19"/>
    </row>
    <row r="199" spans="1:8" ht="12.75">
      <c r="A199" s="20" t="s">
        <v>8</v>
      </c>
      <c r="B199" s="19"/>
      <c r="C199" s="19"/>
      <c r="D199" s="12"/>
      <c r="E199" s="19"/>
      <c r="F199" s="103"/>
      <c r="G199" s="15"/>
      <c r="H199" s="19"/>
    </row>
    <row r="200" spans="1:8" ht="12.75">
      <c r="A200" s="22" t="s">
        <v>9</v>
      </c>
      <c r="B200" s="19"/>
      <c r="C200" s="19"/>
      <c r="D200" s="12"/>
      <c r="E200" s="19"/>
      <c r="F200" s="103"/>
      <c r="G200" s="15"/>
      <c r="H200" s="19"/>
    </row>
    <row r="201" spans="1:8" ht="12.75">
      <c r="A201" s="20" t="s">
        <v>10</v>
      </c>
      <c r="B201" s="19"/>
      <c r="C201" s="19"/>
      <c r="D201" s="12"/>
      <c r="E201" s="19"/>
      <c r="F201" s="104"/>
      <c r="G201" s="15"/>
      <c r="H201" s="19"/>
    </row>
    <row r="202" spans="1:8" ht="12.75">
      <c r="A202" s="20" t="s">
        <v>102</v>
      </c>
      <c r="B202" s="19"/>
      <c r="C202" s="19"/>
      <c r="D202" s="12"/>
      <c r="E202" s="19"/>
      <c r="F202" s="15"/>
      <c r="G202" s="102"/>
      <c r="H202" s="19"/>
    </row>
    <row r="203" spans="1:8" ht="12.75">
      <c r="A203" s="22" t="s">
        <v>12</v>
      </c>
      <c r="B203" s="19"/>
      <c r="C203" s="19"/>
      <c r="D203" s="12"/>
      <c r="E203" s="19"/>
      <c r="F203" s="104"/>
      <c r="G203" s="15"/>
      <c r="H203" s="19"/>
    </row>
    <row r="204" spans="1:8" ht="12.75">
      <c r="A204" s="20" t="s">
        <v>101</v>
      </c>
      <c r="B204" s="19"/>
      <c r="C204" s="19"/>
      <c r="D204" s="12"/>
      <c r="E204" s="19"/>
      <c r="F204" s="15"/>
      <c r="G204" s="104"/>
      <c r="H204" s="19"/>
    </row>
    <row r="205" spans="1:8" ht="12.75">
      <c r="A205" s="20" t="s">
        <v>20</v>
      </c>
      <c r="B205" s="19"/>
      <c r="C205" s="19"/>
      <c r="D205" s="12"/>
      <c r="E205" s="19"/>
      <c r="F205" s="15"/>
      <c r="G205" s="103"/>
      <c r="H205" s="19"/>
    </row>
    <row r="206" spans="1:8" ht="12.75">
      <c r="A206" s="20" t="s">
        <v>24</v>
      </c>
      <c r="B206" s="19"/>
      <c r="C206" s="19"/>
      <c r="D206" s="12"/>
      <c r="E206" s="19"/>
      <c r="F206" s="15"/>
      <c r="G206" s="103"/>
      <c r="H206" s="19"/>
    </row>
    <row r="207" spans="1:8" ht="12.75">
      <c r="A207" s="20" t="s">
        <v>27</v>
      </c>
      <c r="B207" s="19"/>
      <c r="C207" s="19"/>
      <c r="D207" s="12"/>
      <c r="E207" s="19"/>
      <c r="F207" s="15"/>
      <c r="G207" s="103"/>
      <c r="H207" s="19"/>
    </row>
    <row r="208" spans="1:8" ht="12.75">
      <c r="A208" s="20" t="s">
        <v>189</v>
      </c>
      <c r="B208" s="19"/>
      <c r="C208" s="19"/>
      <c r="D208" s="12"/>
      <c r="E208" s="19"/>
      <c r="F208" s="15"/>
      <c r="G208" s="103"/>
      <c r="H208" s="19"/>
    </row>
    <row r="209" spans="1:8" ht="12.75">
      <c r="A209" s="20" t="s">
        <v>190</v>
      </c>
      <c r="B209" s="19"/>
      <c r="C209" s="19"/>
      <c r="D209" s="12"/>
      <c r="E209" s="19"/>
      <c r="F209" s="15"/>
      <c r="G209" s="104"/>
      <c r="H209" s="19"/>
    </row>
    <row r="210" spans="1:8" ht="12.75">
      <c r="A210" s="22" t="s">
        <v>185</v>
      </c>
      <c r="B210" s="19"/>
      <c r="C210" s="19"/>
      <c r="D210" s="12"/>
      <c r="E210" s="19"/>
      <c r="F210" s="104"/>
      <c r="G210" s="15"/>
      <c r="H210" s="19"/>
    </row>
    <row r="211" spans="1:8" ht="12.75">
      <c r="A211" s="12" t="s">
        <v>33</v>
      </c>
      <c r="B211" s="19"/>
      <c r="C211" s="19"/>
      <c r="D211" s="12"/>
      <c r="E211" s="19"/>
      <c r="F211" s="15"/>
      <c r="G211" s="100"/>
      <c r="H211" s="19"/>
    </row>
    <row r="212" spans="1:8" ht="12.75">
      <c r="A212" s="12" t="s">
        <v>35</v>
      </c>
      <c r="B212" s="19"/>
      <c r="C212" s="19"/>
      <c r="D212" s="12"/>
      <c r="E212" s="19"/>
      <c r="F212" s="15"/>
      <c r="G212" s="104"/>
      <c r="H212" s="19"/>
    </row>
    <row r="213" spans="1:8" ht="12.75">
      <c r="A213" s="12" t="s">
        <v>152</v>
      </c>
      <c r="B213" s="19"/>
      <c r="C213" s="19"/>
      <c r="D213" s="12"/>
      <c r="E213" s="19"/>
      <c r="F213" s="104"/>
      <c r="G213" s="15"/>
      <c r="H213" s="19"/>
    </row>
    <row r="214" spans="1:8" ht="12.75">
      <c r="A214" s="12" t="s">
        <v>151</v>
      </c>
      <c r="B214" s="19"/>
      <c r="C214" s="19"/>
      <c r="D214" s="12"/>
      <c r="E214" s="19"/>
      <c r="F214" s="95"/>
      <c r="G214" s="15"/>
      <c r="H214" s="19"/>
    </row>
    <row r="215" spans="1:8" ht="12.75">
      <c r="A215" s="12" t="s">
        <v>38</v>
      </c>
      <c r="B215" s="19"/>
      <c r="C215" s="19"/>
      <c r="D215" s="12"/>
      <c r="E215" s="19"/>
      <c r="F215" s="103"/>
      <c r="G215" s="15"/>
      <c r="H215" s="19"/>
    </row>
    <row r="216" spans="1:8" ht="12.75">
      <c r="A216" s="12" t="s">
        <v>42</v>
      </c>
      <c r="B216" s="19"/>
      <c r="C216" s="19"/>
      <c r="D216" s="12"/>
      <c r="E216" s="19"/>
      <c r="F216" s="103"/>
      <c r="G216" s="15"/>
      <c r="H216" s="19"/>
    </row>
    <row r="217" spans="1:8" ht="12.75">
      <c r="A217" s="12" t="s">
        <v>44</v>
      </c>
      <c r="B217" s="19"/>
      <c r="C217" s="19"/>
      <c r="D217" s="12"/>
      <c r="E217" s="19"/>
      <c r="F217" s="103"/>
      <c r="G217" s="15"/>
      <c r="H217" s="19"/>
    </row>
    <row r="218" spans="1:8" ht="12.75">
      <c r="A218" s="12" t="s">
        <v>45</v>
      </c>
      <c r="B218" s="19"/>
      <c r="C218" s="19"/>
      <c r="D218" s="12"/>
      <c r="E218" s="19"/>
      <c r="F218" s="103"/>
      <c r="G218" s="15"/>
      <c r="H218" s="19"/>
    </row>
    <row r="219" spans="1:8" ht="12.75">
      <c r="A219" s="12" t="s">
        <v>47</v>
      </c>
      <c r="B219" s="19"/>
      <c r="C219" s="19"/>
      <c r="D219" s="12"/>
      <c r="E219" s="19"/>
      <c r="F219" s="103"/>
      <c r="G219" s="15"/>
      <c r="H219" s="19"/>
    </row>
    <row r="220" spans="1:8" ht="12.75">
      <c r="A220" s="12" t="s">
        <v>50</v>
      </c>
      <c r="B220" s="19"/>
      <c r="C220" s="19"/>
      <c r="D220" s="12"/>
      <c r="E220" s="19"/>
      <c r="F220" s="96"/>
      <c r="G220" s="23"/>
      <c r="H220" s="19"/>
    </row>
    <row r="221" spans="1:8" ht="13.5" thickBot="1">
      <c r="A221" s="12" t="s">
        <v>52</v>
      </c>
      <c r="B221" s="19"/>
      <c r="C221" s="19"/>
      <c r="D221" s="12"/>
      <c r="E221" s="19"/>
      <c r="F221" s="111"/>
      <c r="G221" s="110"/>
      <c r="H221" s="19"/>
    </row>
    <row r="222" spans="1:8" ht="13.5" thickTop="1">
      <c r="A222" s="12"/>
      <c r="B222" s="12"/>
      <c r="C222" s="12"/>
      <c r="D222" s="12"/>
      <c r="E222" s="19"/>
      <c r="F222" s="51">
        <f>IF(F221="","",IF(F221=301500,"Correct!","Try again!"))</f>
      </c>
      <c r="G222" s="51">
        <f>IF(G221="","",IF(G221=301500,"Correct!","Try again!"))</f>
      </c>
      <c r="H222" s="19"/>
    </row>
    <row r="223" spans="1:7" ht="12.75">
      <c r="A223" s="8"/>
      <c r="B223" s="8"/>
      <c r="C223" s="8"/>
      <c r="D223" s="8"/>
      <c r="G223" s="50"/>
    </row>
    <row r="224" spans="1:8" ht="12.75">
      <c r="A224" s="157" t="s">
        <v>162</v>
      </c>
      <c r="B224" s="157"/>
      <c r="C224" s="157"/>
      <c r="D224" s="157"/>
      <c r="E224" s="157"/>
      <c r="F224" s="157"/>
      <c r="G224" s="157"/>
      <c r="H224" s="19"/>
    </row>
    <row r="225" spans="1:8" ht="12.75">
      <c r="A225" s="160" t="s">
        <v>62</v>
      </c>
      <c r="B225" s="160"/>
      <c r="C225" s="160"/>
      <c r="D225" s="160"/>
      <c r="E225" s="160"/>
      <c r="F225" s="160"/>
      <c r="G225" s="160"/>
      <c r="H225" s="19"/>
    </row>
    <row r="226" spans="1:8" ht="12.75">
      <c r="A226" s="160" t="s">
        <v>178</v>
      </c>
      <c r="B226" s="160"/>
      <c r="C226" s="160"/>
      <c r="D226" s="160"/>
      <c r="E226" s="160"/>
      <c r="F226" s="160"/>
      <c r="G226" s="160"/>
      <c r="H226" s="19"/>
    </row>
    <row r="227" spans="1:8" ht="12.75">
      <c r="A227" s="12"/>
      <c r="B227" s="12"/>
      <c r="C227" s="12"/>
      <c r="D227" s="12"/>
      <c r="E227" s="19"/>
      <c r="F227" s="19"/>
      <c r="G227" s="19"/>
      <c r="H227" s="19"/>
    </row>
    <row r="228" spans="1:8" ht="12.75">
      <c r="A228" s="13" t="s">
        <v>63</v>
      </c>
      <c r="B228" s="13"/>
      <c r="C228" s="13"/>
      <c r="D228" s="12"/>
      <c r="E228" s="19"/>
      <c r="F228" s="19"/>
      <c r="G228" s="19"/>
      <c r="H228" s="19"/>
    </row>
    <row r="229" spans="1:8" ht="12.75">
      <c r="A229" s="12" t="s">
        <v>65</v>
      </c>
      <c r="B229" s="19"/>
      <c r="C229" s="19"/>
      <c r="D229" s="12"/>
      <c r="E229" s="19"/>
      <c r="F229" s="99"/>
      <c r="G229" s="13"/>
      <c r="H229" s="19"/>
    </row>
    <row r="230" spans="1:8" ht="12.75">
      <c r="A230" s="12" t="s">
        <v>66</v>
      </c>
      <c r="B230" s="19"/>
      <c r="C230" s="19"/>
      <c r="D230" s="12"/>
      <c r="E230" s="19"/>
      <c r="F230" s="92"/>
      <c r="G230" s="19"/>
      <c r="H230" s="19"/>
    </row>
    <row r="231" spans="1:8" ht="12.75">
      <c r="A231" s="13" t="s">
        <v>67</v>
      </c>
      <c r="B231" s="19"/>
      <c r="C231" s="19"/>
      <c r="D231" s="12"/>
      <c r="E231" s="19"/>
      <c r="F231" s="13"/>
      <c r="G231" s="109"/>
      <c r="H231" s="19"/>
    </row>
    <row r="232" spans="1:8" ht="12.75">
      <c r="A232" s="13" t="s">
        <v>68</v>
      </c>
      <c r="B232" s="19"/>
      <c r="C232" s="19"/>
      <c r="D232" s="12"/>
      <c r="E232" s="19"/>
      <c r="F232" s="13"/>
      <c r="G232" s="13"/>
      <c r="H232" s="19"/>
    </row>
    <row r="233" spans="1:8" ht="12.75">
      <c r="A233" s="12" t="s">
        <v>153</v>
      </c>
      <c r="B233" s="19"/>
      <c r="C233" s="19"/>
      <c r="D233" s="12"/>
      <c r="E233" s="19"/>
      <c r="F233" s="104"/>
      <c r="G233" s="13"/>
      <c r="H233" s="19"/>
    </row>
    <row r="234" spans="1:8" ht="12.75">
      <c r="A234" s="12" t="s">
        <v>154</v>
      </c>
      <c r="B234" s="19"/>
      <c r="C234" s="19"/>
      <c r="D234" s="12"/>
      <c r="E234" s="19"/>
      <c r="F234" s="103"/>
      <c r="G234" s="13"/>
      <c r="H234" s="19"/>
    </row>
    <row r="235" spans="1:8" ht="12.75">
      <c r="A235" s="12" t="s">
        <v>70</v>
      </c>
      <c r="B235" s="19"/>
      <c r="C235" s="19"/>
      <c r="D235" s="12"/>
      <c r="E235" s="19"/>
      <c r="F235" s="103"/>
      <c r="G235" s="13"/>
      <c r="H235" s="19"/>
    </row>
    <row r="236" spans="1:8" ht="12.75">
      <c r="A236" s="12" t="s">
        <v>71</v>
      </c>
      <c r="B236" s="19"/>
      <c r="C236" s="19"/>
      <c r="D236" s="12"/>
      <c r="E236" s="19"/>
      <c r="F236" s="103"/>
      <c r="G236" s="13"/>
      <c r="H236" s="19"/>
    </row>
    <row r="237" spans="1:8" ht="12.75">
      <c r="A237" s="12" t="s">
        <v>72</v>
      </c>
      <c r="B237" s="19"/>
      <c r="C237" s="19"/>
      <c r="D237" s="12"/>
      <c r="E237" s="19"/>
      <c r="F237" s="103"/>
      <c r="G237" s="13"/>
      <c r="H237" s="19"/>
    </row>
    <row r="238" spans="1:8" ht="12.75">
      <c r="A238" s="12" t="s">
        <v>73</v>
      </c>
      <c r="B238" s="19"/>
      <c r="C238" s="19"/>
      <c r="D238" s="12"/>
      <c r="E238" s="19"/>
      <c r="F238" s="103"/>
      <c r="G238" s="13"/>
      <c r="H238" s="19"/>
    </row>
    <row r="239" spans="1:8" ht="12.75">
      <c r="A239" s="12" t="s">
        <v>74</v>
      </c>
      <c r="B239" s="19"/>
      <c r="C239" s="19"/>
      <c r="D239" s="12"/>
      <c r="E239" s="19"/>
      <c r="F239" s="103"/>
      <c r="G239" s="13"/>
      <c r="H239" s="19"/>
    </row>
    <row r="240" spans="1:8" ht="12.75">
      <c r="A240" s="12" t="s">
        <v>76</v>
      </c>
      <c r="B240" s="19"/>
      <c r="C240" s="19"/>
      <c r="D240" s="12"/>
      <c r="E240" s="19"/>
      <c r="F240" s="108"/>
      <c r="G240" s="13"/>
      <c r="H240" s="19"/>
    </row>
    <row r="241" spans="1:8" ht="12.75">
      <c r="A241" s="13" t="s">
        <v>77</v>
      </c>
      <c r="B241" s="19"/>
      <c r="C241" s="19"/>
      <c r="D241" s="12"/>
      <c r="E241" s="19"/>
      <c r="F241" s="13"/>
      <c r="G241" s="107"/>
      <c r="H241" s="19"/>
    </row>
    <row r="242" spans="1:8" ht="13.5" thickBot="1">
      <c r="A242" s="13" t="s">
        <v>78</v>
      </c>
      <c r="B242" s="19"/>
      <c r="C242" s="19"/>
      <c r="D242" s="12"/>
      <c r="E242" s="19"/>
      <c r="F242" s="13"/>
      <c r="G242" s="106"/>
      <c r="H242" s="19"/>
    </row>
    <row r="243" spans="1:8" ht="13.5" thickTop="1">
      <c r="A243" s="12"/>
      <c r="B243" s="12"/>
      <c r="C243" s="12"/>
      <c r="D243" s="12"/>
      <c r="E243" s="19"/>
      <c r="F243" s="19"/>
      <c r="G243" s="51">
        <f>IF(G242="","",IF(G242=38500,"Correct!","Try again!"))</f>
      </c>
      <c r="H243" s="19"/>
    </row>
    <row r="244" spans="1:4" ht="12.75">
      <c r="A244" s="8"/>
      <c r="B244" s="8"/>
      <c r="C244" s="8"/>
      <c r="D244" s="8"/>
    </row>
    <row r="245" spans="1:8" ht="12.75">
      <c r="A245" s="157" t="s">
        <v>162</v>
      </c>
      <c r="B245" s="157"/>
      <c r="C245" s="157"/>
      <c r="D245" s="157"/>
      <c r="E245" s="157"/>
      <c r="F245" s="157"/>
      <c r="G245" s="157"/>
      <c r="H245" s="19"/>
    </row>
    <row r="246" spans="1:8" ht="12.75">
      <c r="A246" s="160" t="s">
        <v>191</v>
      </c>
      <c r="B246" s="160"/>
      <c r="C246" s="160"/>
      <c r="D246" s="160"/>
      <c r="E246" s="160"/>
      <c r="F246" s="160"/>
      <c r="G246" s="160"/>
      <c r="H246" s="19"/>
    </row>
    <row r="247" spans="1:8" ht="12.75">
      <c r="A247" s="160" t="s">
        <v>178</v>
      </c>
      <c r="B247" s="160"/>
      <c r="C247" s="160"/>
      <c r="D247" s="160"/>
      <c r="E247" s="160"/>
      <c r="F247" s="160"/>
      <c r="G247" s="160"/>
      <c r="H247" s="19"/>
    </row>
    <row r="248" spans="1:8" ht="12.75">
      <c r="A248" s="12"/>
      <c r="B248" s="12"/>
      <c r="C248" s="12"/>
      <c r="D248" s="12"/>
      <c r="E248" s="19"/>
      <c r="F248" s="19"/>
      <c r="G248" s="19"/>
      <c r="H248" s="19"/>
    </row>
    <row r="249" spans="1:8" ht="12.75">
      <c r="A249" s="13" t="s">
        <v>192</v>
      </c>
      <c r="B249" s="13"/>
      <c r="C249" s="19"/>
      <c r="D249" s="12"/>
      <c r="E249" s="19"/>
      <c r="F249" s="19"/>
      <c r="G249" s="105"/>
      <c r="H249" s="19"/>
    </row>
    <row r="250" spans="1:8" ht="12.75">
      <c r="A250" s="13" t="s">
        <v>144</v>
      </c>
      <c r="B250" s="13"/>
      <c r="C250" s="19"/>
      <c r="D250" s="12"/>
      <c r="E250" s="19"/>
      <c r="F250" s="19"/>
      <c r="G250" s="96"/>
      <c r="H250" s="19"/>
    </row>
    <row r="251" spans="1:8" ht="12.75">
      <c r="A251" s="13"/>
      <c r="B251" s="13"/>
      <c r="C251" s="19"/>
      <c r="D251" s="12"/>
      <c r="E251" s="19"/>
      <c r="F251" s="19"/>
      <c r="G251" s="105"/>
      <c r="H251" s="19"/>
    </row>
    <row r="252" spans="1:8" ht="12.75">
      <c r="A252" s="13" t="s">
        <v>193</v>
      </c>
      <c r="B252" s="13"/>
      <c r="C252" s="19"/>
      <c r="D252" s="12"/>
      <c r="E252" s="19"/>
      <c r="F252" s="19"/>
      <c r="G252" s="96"/>
      <c r="H252" s="19"/>
    </row>
    <row r="253" spans="1:8" ht="13.5" thickBot="1">
      <c r="A253" s="13" t="s">
        <v>194</v>
      </c>
      <c r="B253" s="13"/>
      <c r="C253" s="19"/>
      <c r="D253" s="12"/>
      <c r="E253" s="19"/>
      <c r="F253" s="19"/>
      <c r="G253" s="106"/>
      <c r="H253" s="19"/>
    </row>
    <row r="254" spans="1:8" ht="13.5" thickTop="1">
      <c r="A254" s="13"/>
      <c r="B254" s="13"/>
      <c r="C254" s="13"/>
      <c r="D254" s="12"/>
      <c r="E254" s="19"/>
      <c r="F254" s="19"/>
      <c r="G254" s="51">
        <f>IF(G253="","",IF(G253=52100,"Correct!","Try again!"))</f>
      </c>
      <c r="H254" s="19"/>
    </row>
    <row r="255" spans="1:4" ht="12.75">
      <c r="A255" s="10"/>
      <c r="B255" s="9"/>
      <c r="C255" s="8"/>
      <c r="D255" s="8"/>
    </row>
    <row r="256" spans="1:8" ht="12.75">
      <c r="A256" s="157" t="s">
        <v>162</v>
      </c>
      <c r="B256" s="157"/>
      <c r="C256" s="157"/>
      <c r="D256" s="157"/>
      <c r="E256" s="157"/>
      <c r="F256" s="157"/>
      <c r="G256" s="157"/>
      <c r="H256" s="19"/>
    </row>
    <row r="257" spans="1:8" ht="12.75">
      <c r="A257" s="160" t="s">
        <v>81</v>
      </c>
      <c r="B257" s="160"/>
      <c r="C257" s="160"/>
      <c r="D257" s="160"/>
      <c r="E257" s="160"/>
      <c r="F257" s="160"/>
      <c r="G257" s="160"/>
      <c r="H257" s="19"/>
    </row>
    <row r="258" spans="1:8" ht="12.75">
      <c r="A258" s="160" t="s">
        <v>178</v>
      </c>
      <c r="B258" s="160"/>
      <c r="C258" s="160"/>
      <c r="D258" s="160"/>
      <c r="E258" s="160"/>
      <c r="F258" s="160"/>
      <c r="G258" s="160"/>
      <c r="H258" s="19"/>
    </row>
    <row r="259" spans="1:8" ht="12.75">
      <c r="A259" s="12"/>
      <c r="B259" s="12"/>
      <c r="C259" s="12"/>
      <c r="D259" s="12"/>
      <c r="E259" s="19"/>
      <c r="F259" s="19"/>
      <c r="G259" s="19"/>
      <c r="H259" s="19"/>
    </row>
    <row r="260" spans="1:8" ht="12.75">
      <c r="A260" s="39" t="s">
        <v>83</v>
      </c>
      <c r="B260" s="40"/>
      <c r="C260" s="40"/>
      <c r="D260" s="35"/>
      <c r="E260" s="18"/>
      <c r="F260" s="19"/>
      <c r="G260" s="19"/>
      <c r="H260" s="19"/>
    </row>
    <row r="261" spans="1:8" ht="12.75">
      <c r="A261" s="20" t="s">
        <v>5</v>
      </c>
      <c r="B261" s="19"/>
      <c r="C261" s="19"/>
      <c r="D261" s="12"/>
      <c r="E261" s="19"/>
      <c r="F261" s="13"/>
      <c r="G261" s="102"/>
      <c r="H261" s="19"/>
    </row>
    <row r="262" spans="1:8" ht="12.75">
      <c r="A262" s="20" t="s">
        <v>6</v>
      </c>
      <c r="B262" s="19"/>
      <c r="C262" s="19"/>
      <c r="D262" s="19"/>
      <c r="E262" s="19"/>
      <c r="F262" s="13"/>
      <c r="G262" s="103"/>
      <c r="H262" s="19"/>
    </row>
    <row r="263" spans="1:8" ht="12.75">
      <c r="A263" s="20" t="s">
        <v>7</v>
      </c>
      <c r="B263" s="19"/>
      <c r="C263" s="19"/>
      <c r="D263" s="19"/>
      <c r="E263" s="19"/>
      <c r="F263" s="13"/>
      <c r="G263" s="103"/>
      <c r="H263" s="19"/>
    </row>
    <row r="264" spans="1:8" ht="12.75">
      <c r="A264" s="20" t="s">
        <v>8</v>
      </c>
      <c r="B264" s="19"/>
      <c r="C264" s="19"/>
      <c r="D264" s="19"/>
      <c r="E264" s="19"/>
      <c r="F264" s="13"/>
      <c r="G264" s="104"/>
      <c r="H264" s="19"/>
    </row>
    <row r="265" spans="1:8" ht="12.75">
      <c r="A265" s="20" t="s">
        <v>10</v>
      </c>
      <c r="B265" s="19"/>
      <c r="C265" s="19"/>
      <c r="D265" s="19"/>
      <c r="E265" s="19"/>
      <c r="F265" s="99"/>
      <c r="G265" s="15"/>
      <c r="H265" s="19"/>
    </row>
    <row r="266" spans="1:8" ht="12.75">
      <c r="A266" s="20" t="s">
        <v>156</v>
      </c>
      <c r="B266" s="19"/>
      <c r="C266" s="19"/>
      <c r="D266" s="19"/>
      <c r="E266" s="19"/>
      <c r="F266" s="92"/>
      <c r="G266" s="101"/>
      <c r="H266" s="19"/>
    </row>
    <row r="267" spans="1:8" ht="12.75">
      <c r="A267" s="22" t="s">
        <v>12</v>
      </c>
      <c r="B267" s="19"/>
      <c r="C267" s="19"/>
      <c r="D267" s="19"/>
      <c r="E267" s="19"/>
      <c r="F267" s="100"/>
      <c r="G267" s="15"/>
      <c r="H267" s="19"/>
    </row>
    <row r="268" spans="1:8" ht="12.75">
      <c r="A268" s="20" t="s">
        <v>155</v>
      </c>
      <c r="B268" s="19"/>
      <c r="C268" s="19"/>
      <c r="D268" s="19"/>
      <c r="E268" s="19"/>
      <c r="F268" s="92"/>
      <c r="G268" s="98"/>
      <c r="H268" s="19"/>
    </row>
    <row r="269" spans="1:8" ht="13.5" thickBot="1">
      <c r="A269" s="13" t="s">
        <v>84</v>
      </c>
      <c r="B269" s="19"/>
      <c r="C269" s="19"/>
      <c r="D269" s="19"/>
      <c r="E269" s="19"/>
      <c r="F269" s="13"/>
      <c r="G269" s="93"/>
      <c r="H269" s="19"/>
    </row>
    <row r="270" spans="1:8" ht="13.5" thickTop="1">
      <c r="A270" s="13"/>
      <c r="B270" s="19"/>
      <c r="C270" s="19"/>
      <c r="D270" s="19"/>
      <c r="E270" s="19"/>
      <c r="F270" s="13"/>
      <c r="G270" s="51">
        <f>IF(G269="","",IF(G269=105100,"Correct!","Try again!"))</f>
      </c>
      <c r="H270" s="19"/>
    </row>
    <row r="271" spans="1:8" ht="12.75">
      <c r="A271" s="39" t="s">
        <v>85</v>
      </c>
      <c r="B271" s="40"/>
      <c r="C271" s="40"/>
      <c r="D271" s="18"/>
      <c r="E271" s="18"/>
      <c r="F271" s="19"/>
      <c r="G271" s="19"/>
      <c r="H271" s="19"/>
    </row>
    <row r="272" spans="1:8" ht="12.75">
      <c r="A272" s="20" t="s">
        <v>20</v>
      </c>
      <c r="B272" s="19"/>
      <c r="C272" s="19"/>
      <c r="D272" s="19"/>
      <c r="E272" s="19"/>
      <c r="F272" s="19"/>
      <c r="G272" s="94"/>
      <c r="H272" s="19"/>
    </row>
    <row r="273" spans="1:8" ht="12.75">
      <c r="A273" s="20" t="s">
        <v>24</v>
      </c>
      <c r="B273" s="19"/>
      <c r="C273" s="19"/>
      <c r="D273" s="19"/>
      <c r="E273" s="19"/>
      <c r="F273" s="19"/>
      <c r="G273" s="95"/>
      <c r="H273" s="19"/>
    </row>
    <row r="274" spans="1:8" ht="12.75">
      <c r="A274" s="20" t="s">
        <v>27</v>
      </c>
      <c r="B274" s="19"/>
      <c r="C274" s="19"/>
      <c r="D274" s="19"/>
      <c r="E274" s="19"/>
      <c r="F274" s="19"/>
      <c r="G274" s="96"/>
      <c r="H274" s="19"/>
    </row>
    <row r="275" spans="1:8" ht="12.75">
      <c r="A275" s="13" t="s">
        <v>86</v>
      </c>
      <c r="B275" s="19"/>
      <c r="C275" s="19"/>
      <c r="D275" s="19"/>
      <c r="E275" s="19"/>
      <c r="F275" s="13"/>
      <c r="G275" s="97"/>
      <c r="H275" s="19"/>
    </row>
    <row r="276" spans="1:8" ht="12.75">
      <c r="A276" s="39" t="s">
        <v>183</v>
      </c>
      <c r="B276" s="40"/>
      <c r="C276" s="40"/>
      <c r="D276" s="18"/>
      <c r="E276" s="18"/>
      <c r="F276" s="19"/>
      <c r="G276" s="19"/>
      <c r="H276" s="19"/>
    </row>
    <row r="277" spans="1:8" ht="12.75">
      <c r="A277" s="13" t="s">
        <v>189</v>
      </c>
      <c r="B277" s="13"/>
      <c r="C277" s="19"/>
      <c r="D277" s="19"/>
      <c r="E277" s="19"/>
      <c r="F277" s="19"/>
      <c r="G277" s="100"/>
      <c r="H277" s="19"/>
    </row>
    <row r="278" spans="1:8" ht="12.75">
      <c r="A278" s="13" t="s">
        <v>186</v>
      </c>
      <c r="B278" s="13"/>
      <c r="C278" s="19"/>
      <c r="D278" s="19"/>
      <c r="E278" s="19"/>
      <c r="F278" s="19"/>
      <c r="G278" s="108"/>
      <c r="H278" s="19"/>
    </row>
    <row r="279" spans="1:8" ht="12.75">
      <c r="A279" s="13" t="s">
        <v>195</v>
      </c>
      <c r="B279" s="13"/>
      <c r="C279" s="19"/>
      <c r="D279" s="19"/>
      <c r="E279" s="19"/>
      <c r="F279" s="19"/>
      <c r="G279" s="153"/>
      <c r="H279" s="19"/>
    </row>
    <row r="280" spans="1:8" ht="13.5" thickBot="1">
      <c r="A280" s="19" t="s">
        <v>133</v>
      </c>
      <c r="B280" s="19"/>
      <c r="C280" s="19"/>
      <c r="D280" s="19"/>
      <c r="E280" s="19"/>
      <c r="F280" s="19"/>
      <c r="G280" s="93"/>
      <c r="H280" s="19"/>
    </row>
    <row r="281" spans="1:8" ht="13.5" thickTop="1">
      <c r="A281" s="19"/>
      <c r="B281" s="19"/>
      <c r="C281" s="52"/>
      <c r="D281" s="19"/>
      <c r="E281" s="19"/>
      <c r="F281" s="19"/>
      <c r="G281" s="51">
        <f>IF(G280="","",IF(G280=105100,"Correct!","Try again!"))</f>
      </c>
      <c r="H281" s="19"/>
    </row>
    <row r="283" spans="1:3" ht="12.75">
      <c r="A283"/>
      <c r="C283" s="11"/>
    </row>
  </sheetData>
  <sheetProtection password="C690" sheet="1" objects="1" scenarios="1" selectLockedCells="1"/>
  <mergeCells count="27">
    <mergeCell ref="A258:G258"/>
    <mergeCell ref="A257:G257"/>
    <mergeCell ref="A256:G256"/>
    <mergeCell ref="A247:G247"/>
    <mergeCell ref="A246:G246"/>
    <mergeCell ref="A245:G245"/>
    <mergeCell ref="A226:G226"/>
    <mergeCell ref="A225:G225"/>
    <mergeCell ref="A224:G224"/>
    <mergeCell ref="A193:G193"/>
    <mergeCell ref="A192:G192"/>
    <mergeCell ref="A191:G191"/>
    <mergeCell ref="D3:E3"/>
    <mergeCell ref="D2:E2"/>
    <mergeCell ref="D1:E1"/>
    <mergeCell ref="B161:G161"/>
    <mergeCell ref="A154:G154"/>
    <mergeCell ref="A153:G153"/>
    <mergeCell ref="A6:F6"/>
    <mergeCell ref="A5:F5"/>
    <mergeCell ref="B181:G181"/>
    <mergeCell ref="B185:G185"/>
    <mergeCell ref="B189:G189"/>
    <mergeCell ref="B165:G165"/>
    <mergeCell ref="B169:G169"/>
    <mergeCell ref="B173:G173"/>
    <mergeCell ref="B177:G177"/>
  </mergeCells>
  <printOptions horizontalCentered="1"/>
  <pageMargins left="0" right="0" top="0.54" bottom="0.4" header="0.5" footer="0.5"/>
  <pageSetup horizontalDpi="600" verticalDpi="600" orientation="portrait" r:id="rId3"/>
  <rowBreaks count="5" manualBreakCount="5">
    <brk id="53" max="255" man="1"/>
    <brk id="111" max="255" man="1"/>
    <brk id="152" max="255" man="1"/>
    <brk id="190" max="255" man="1"/>
    <brk id="24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6" width="12.7109375" style="0" customWidth="1"/>
    <col min="7" max="7" width="2.7109375" style="0" customWidth="1"/>
    <col min="8" max="31" width="12.7109375" style="0" customWidth="1"/>
  </cols>
  <sheetData>
    <row r="1" spans="1:6" ht="12.75">
      <c r="A1" s="162" t="s">
        <v>161</v>
      </c>
      <c r="B1" s="162"/>
      <c r="C1" s="8"/>
      <c r="D1" s="8"/>
      <c r="E1" s="4"/>
      <c r="F1" s="4"/>
    </row>
    <row r="2" spans="1:6" ht="12.75">
      <c r="A2" s="8"/>
      <c r="B2" s="8"/>
      <c r="C2" s="8"/>
      <c r="D2" s="8"/>
      <c r="E2" s="4"/>
      <c r="F2" s="4"/>
    </row>
    <row r="3" spans="1:7" ht="12.75">
      <c r="A3" s="158" t="s">
        <v>162</v>
      </c>
      <c r="B3" s="158"/>
      <c r="C3" s="158"/>
      <c r="D3" s="158"/>
      <c r="E3" s="158"/>
      <c r="F3" s="158"/>
      <c r="G3" s="13"/>
    </row>
    <row r="4" spans="1:7" ht="12.75">
      <c r="A4" s="161" t="s">
        <v>4</v>
      </c>
      <c r="B4" s="161"/>
      <c r="C4" s="161"/>
      <c r="D4" s="161"/>
      <c r="E4" s="161"/>
      <c r="F4" s="161"/>
      <c r="G4" s="13"/>
    </row>
    <row r="5" spans="1:7" ht="12.75">
      <c r="A5" s="163">
        <v>40908</v>
      </c>
      <c r="B5" s="163"/>
      <c r="C5" s="163"/>
      <c r="D5" s="163"/>
      <c r="E5" s="163"/>
      <c r="F5" s="163"/>
      <c r="G5" s="13"/>
    </row>
    <row r="6" spans="1:7" ht="12.75">
      <c r="A6" s="12"/>
      <c r="B6" s="12"/>
      <c r="C6" s="12"/>
      <c r="D6" s="12"/>
      <c r="E6" s="19"/>
      <c r="F6" s="19"/>
      <c r="G6" s="13"/>
    </row>
    <row r="7" spans="1:7" ht="12.75">
      <c r="A7" s="20" t="s">
        <v>5</v>
      </c>
      <c r="B7" s="20"/>
      <c r="C7" s="20"/>
      <c r="D7" s="20"/>
      <c r="E7" s="74">
        <v>26000</v>
      </c>
      <c r="F7" s="69"/>
      <c r="G7" s="13"/>
    </row>
    <row r="8" spans="1:7" ht="12.75">
      <c r="A8" s="20" t="s">
        <v>6</v>
      </c>
      <c r="B8" s="20"/>
      <c r="C8" s="20"/>
      <c r="D8" s="20"/>
      <c r="E8" s="70">
        <v>0</v>
      </c>
      <c r="F8" s="70"/>
      <c r="G8" s="13"/>
    </row>
    <row r="9" spans="1:7" ht="12.75">
      <c r="A9" s="20" t="s">
        <v>7</v>
      </c>
      <c r="B9" s="20"/>
      <c r="C9" s="20"/>
      <c r="D9" s="20"/>
      <c r="E9" s="70">
        <v>10000</v>
      </c>
      <c r="F9" s="70"/>
      <c r="G9" s="13"/>
    </row>
    <row r="10" spans="1:7" ht="12.75">
      <c r="A10" s="20" t="s">
        <v>8</v>
      </c>
      <c r="B10" s="20"/>
      <c r="C10" s="20"/>
      <c r="D10" s="20"/>
      <c r="E10" s="70">
        <v>15000</v>
      </c>
      <c r="F10" s="70"/>
      <c r="G10" s="13"/>
    </row>
    <row r="11" spans="1:7" ht="12.75">
      <c r="A11" s="22" t="s">
        <v>9</v>
      </c>
      <c r="B11" s="22"/>
      <c r="C11" s="22"/>
      <c r="D11" s="22"/>
      <c r="E11" s="70">
        <v>2000</v>
      </c>
      <c r="F11" s="70"/>
      <c r="G11" s="13"/>
    </row>
    <row r="12" spans="1:7" ht="12.75">
      <c r="A12" s="20" t="s">
        <v>10</v>
      </c>
      <c r="B12" s="20"/>
      <c r="C12" s="20"/>
      <c r="D12" s="20"/>
      <c r="E12" s="70">
        <v>30000</v>
      </c>
      <c r="F12" s="70"/>
      <c r="G12" s="13"/>
    </row>
    <row r="13" spans="1:7" ht="12.75">
      <c r="A13" s="20" t="s">
        <v>89</v>
      </c>
      <c r="B13" s="20"/>
      <c r="C13" s="20"/>
      <c r="D13" s="20"/>
      <c r="E13" s="70"/>
      <c r="F13" s="74">
        <v>9000</v>
      </c>
      <c r="G13" s="13"/>
    </row>
    <row r="14" spans="1:7" ht="12.75">
      <c r="A14" s="22" t="s">
        <v>12</v>
      </c>
      <c r="B14" s="22"/>
      <c r="C14" s="22"/>
      <c r="D14" s="22"/>
      <c r="E14" s="70">
        <v>70000</v>
      </c>
      <c r="F14" s="70"/>
      <c r="G14" s="13"/>
    </row>
    <row r="15" spans="1:7" ht="12.75">
      <c r="A15" s="20" t="s">
        <v>90</v>
      </c>
      <c r="B15" s="20"/>
      <c r="C15" s="20"/>
      <c r="D15" s="20"/>
      <c r="E15" s="70"/>
      <c r="F15" s="70">
        <v>16000</v>
      </c>
      <c r="G15" s="13"/>
    </row>
    <row r="16" spans="1:7" ht="12.75">
      <c r="A16" s="20" t="s">
        <v>20</v>
      </c>
      <c r="B16" s="20"/>
      <c r="C16" s="20"/>
      <c r="D16" s="20"/>
      <c r="E16" s="70"/>
      <c r="F16" s="70">
        <v>36000</v>
      </c>
      <c r="G16" s="13"/>
    </row>
    <row r="17" spans="1:7" ht="12.75">
      <c r="A17" s="20" t="s">
        <v>24</v>
      </c>
      <c r="B17" s="20"/>
      <c r="C17" s="20"/>
      <c r="D17" s="20"/>
      <c r="E17" s="70"/>
      <c r="F17" s="70">
        <v>0</v>
      </c>
      <c r="G17" s="13"/>
    </row>
    <row r="18" spans="1:7" ht="12.75">
      <c r="A18" s="20" t="s">
        <v>27</v>
      </c>
      <c r="B18" s="20"/>
      <c r="C18" s="20"/>
      <c r="D18" s="20"/>
      <c r="E18" s="70"/>
      <c r="F18" s="70">
        <v>11000</v>
      </c>
      <c r="G18" s="13"/>
    </row>
    <row r="19" spans="1:7" ht="12.75">
      <c r="A19" s="20" t="s">
        <v>184</v>
      </c>
      <c r="B19" s="20"/>
      <c r="C19" s="20"/>
      <c r="D19" s="20"/>
      <c r="E19" s="70"/>
      <c r="F19" s="70">
        <v>10000</v>
      </c>
      <c r="G19" s="13"/>
    </row>
    <row r="20" spans="1:7" ht="12.75">
      <c r="A20" s="22" t="s">
        <v>186</v>
      </c>
      <c r="B20" s="22"/>
      <c r="C20" s="22"/>
      <c r="D20" s="22"/>
      <c r="E20" s="70"/>
      <c r="F20" s="70">
        <v>53600</v>
      </c>
      <c r="G20" s="13"/>
    </row>
    <row r="21" spans="1:7" ht="12.75">
      <c r="A21" s="22" t="s">
        <v>185</v>
      </c>
      <c r="B21" s="22"/>
      <c r="C21" s="22"/>
      <c r="D21" s="22"/>
      <c r="E21" s="70">
        <v>40000</v>
      </c>
      <c r="F21" s="70"/>
      <c r="G21" s="13"/>
    </row>
    <row r="22" spans="1:7" ht="12.75">
      <c r="A22" s="12" t="s">
        <v>33</v>
      </c>
      <c r="B22" s="12"/>
      <c r="C22" s="12"/>
      <c r="D22" s="12"/>
      <c r="E22" s="70"/>
      <c r="F22" s="70">
        <v>102000</v>
      </c>
      <c r="G22" s="13"/>
    </row>
    <row r="23" spans="1:7" ht="12.75">
      <c r="A23" s="12" t="s">
        <v>35</v>
      </c>
      <c r="B23" s="12"/>
      <c r="C23" s="12"/>
      <c r="D23" s="12"/>
      <c r="E23" s="70"/>
      <c r="F23" s="70">
        <v>38000</v>
      </c>
      <c r="G23" s="13"/>
    </row>
    <row r="24" spans="1:7" ht="12.75">
      <c r="A24" s="12" t="s">
        <v>92</v>
      </c>
      <c r="B24" s="12"/>
      <c r="C24" s="12"/>
      <c r="D24" s="12"/>
      <c r="E24" s="70">
        <v>0</v>
      </c>
      <c r="F24" s="70"/>
      <c r="G24" s="13"/>
    </row>
    <row r="25" spans="1:7" ht="12.75">
      <c r="A25" s="12" t="s">
        <v>91</v>
      </c>
      <c r="B25" s="12"/>
      <c r="C25" s="12"/>
      <c r="D25" s="12"/>
      <c r="E25" s="71">
        <v>0</v>
      </c>
      <c r="F25" s="70"/>
      <c r="G25" s="13"/>
    </row>
    <row r="26" spans="1:7" ht="12.75">
      <c r="A26" s="12" t="s">
        <v>38</v>
      </c>
      <c r="B26" s="12"/>
      <c r="C26" s="12"/>
      <c r="D26" s="12"/>
      <c r="E26" s="70">
        <v>48000</v>
      </c>
      <c r="F26" s="70"/>
      <c r="G26" s="13"/>
    </row>
    <row r="27" spans="1:7" ht="12.75">
      <c r="A27" s="12" t="s">
        <v>42</v>
      </c>
      <c r="B27" s="12"/>
      <c r="C27" s="12"/>
      <c r="D27" s="12"/>
      <c r="E27" s="70">
        <v>0</v>
      </c>
      <c r="F27" s="70"/>
      <c r="G27" s="13"/>
    </row>
    <row r="28" spans="1:7" ht="12.75">
      <c r="A28" s="12" t="s">
        <v>44</v>
      </c>
      <c r="B28" s="12"/>
      <c r="C28" s="12"/>
      <c r="D28" s="12"/>
      <c r="E28" s="70">
        <v>22000</v>
      </c>
      <c r="F28" s="70"/>
      <c r="G28" s="13"/>
    </row>
    <row r="29" spans="1:7" ht="12.75">
      <c r="A29" s="12" t="s">
        <v>45</v>
      </c>
      <c r="B29" s="12"/>
      <c r="C29" s="12"/>
      <c r="D29" s="12"/>
      <c r="E29" s="70">
        <v>0</v>
      </c>
      <c r="F29" s="70"/>
      <c r="G29" s="13"/>
    </row>
    <row r="30" spans="1:7" ht="12.75">
      <c r="A30" s="12" t="s">
        <v>47</v>
      </c>
      <c r="B30" s="12"/>
      <c r="C30" s="12"/>
      <c r="D30" s="12"/>
      <c r="E30" s="70">
        <v>7000</v>
      </c>
      <c r="F30" s="70"/>
      <c r="G30" s="13"/>
    </row>
    <row r="31" spans="1:7" ht="12.75">
      <c r="A31" s="12" t="s">
        <v>50</v>
      </c>
      <c r="B31" s="12"/>
      <c r="C31" s="12"/>
      <c r="D31" s="12"/>
      <c r="E31" s="72">
        <v>5600</v>
      </c>
      <c r="F31" s="73"/>
      <c r="G31" s="13"/>
    </row>
    <row r="32" spans="1:7" ht="13.5" thickBot="1">
      <c r="A32" s="12" t="s">
        <v>93</v>
      </c>
      <c r="B32" s="12"/>
      <c r="C32" s="12"/>
      <c r="D32" s="12"/>
      <c r="E32" s="75">
        <f>SUM(E7:E31)</f>
        <v>275600</v>
      </c>
      <c r="F32" s="75">
        <f>SUM(F7:F31)</f>
        <v>275600</v>
      </c>
      <c r="G32" s="13"/>
    </row>
    <row r="33" spans="1:7" ht="13.5" thickTop="1">
      <c r="A33" s="12"/>
      <c r="B33" s="12"/>
      <c r="C33" s="12"/>
      <c r="D33" s="12"/>
      <c r="E33" s="19"/>
      <c r="F33" s="19"/>
      <c r="G33" s="13"/>
    </row>
    <row r="34" spans="1:7" ht="12.75">
      <c r="A34" s="150" t="s">
        <v>164</v>
      </c>
      <c r="B34" s="150"/>
      <c r="C34" s="150"/>
      <c r="D34" s="150"/>
      <c r="E34" s="19"/>
      <c r="F34" s="19"/>
      <c r="G34" s="13"/>
    </row>
    <row r="35" spans="1:7" ht="12.75">
      <c r="A35" s="12" t="s">
        <v>57</v>
      </c>
      <c r="B35" s="12"/>
      <c r="C35" s="12"/>
      <c r="D35" s="12"/>
      <c r="E35" s="77">
        <v>3000</v>
      </c>
      <c r="F35" s="19"/>
      <c r="G35" s="13"/>
    </row>
    <row r="36" spans="1:7" ht="12.75">
      <c r="A36" s="12" t="s">
        <v>58</v>
      </c>
      <c r="B36" s="12"/>
      <c r="C36" s="12"/>
      <c r="D36" s="12"/>
      <c r="E36" s="79">
        <v>2600</v>
      </c>
      <c r="F36" s="19"/>
      <c r="G36" s="13"/>
    </row>
    <row r="37" spans="1:7" ht="12.75">
      <c r="A37" s="12" t="s">
        <v>59</v>
      </c>
      <c r="B37" s="12"/>
      <c r="C37" s="12"/>
      <c r="D37" s="12"/>
      <c r="E37" s="79">
        <v>12000</v>
      </c>
      <c r="F37" s="19"/>
      <c r="G37" s="13"/>
    </row>
    <row r="38" spans="1:7" ht="12.75">
      <c r="A38" s="12" t="s">
        <v>97</v>
      </c>
      <c r="B38" s="12"/>
      <c r="C38" s="12"/>
      <c r="D38" s="12"/>
      <c r="E38" s="79">
        <v>6000</v>
      </c>
      <c r="F38" s="19"/>
      <c r="G38" s="13"/>
    </row>
    <row r="39" spans="1:7" ht="12.75">
      <c r="A39" s="12" t="s">
        <v>125</v>
      </c>
      <c r="B39" s="12"/>
      <c r="C39" s="12"/>
      <c r="D39" s="12"/>
      <c r="E39" s="79">
        <v>2200</v>
      </c>
      <c r="F39" s="19"/>
      <c r="G39" s="13"/>
    </row>
    <row r="40" spans="1:7" ht="12.75">
      <c r="A40" s="12" t="s">
        <v>124</v>
      </c>
      <c r="B40" s="12"/>
      <c r="C40" s="12"/>
      <c r="D40" s="12"/>
      <c r="E40" s="76">
        <v>5</v>
      </c>
      <c r="F40" s="19"/>
      <c r="G40" s="13"/>
    </row>
    <row r="41" spans="1:7" ht="12.75">
      <c r="A41" s="12" t="s">
        <v>94</v>
      </c>
      <c r="B41" s="12"/>
      <c r="C41" s="12"/>
      <c r="D41" s="12"/>
      <c r="E41" s="79">
        <f>3000*2.5</f>
        <v>7500</v>
      </c>
      <c r="F41" s="19"/>
      <c r="G41" s="13"/>
    </row>
    <row r="42" spans="1:7" ht="12.75">
      <c r="A42" s="12" t="s">
        <v>95</v>
      </c>
      <c r="B42" s="12"/>
      <c r="C42" s="12"/>
      <c r="D42" s="12"/>
      <c r="E42" s="79">
        <v>100</v>
      </c>
      <c r="F42" s="19"/>
      <c r="G42" s="13"/>
    </row>
    <row r="43" spans="1:7" ht="12.75">
      <c r="A43" s="12" t="s">
        <v>96</v>
      </c>
      <c r="B43" s="12"/>
      <c r="C43" s="12"/>
      <c r="D43" s="12"/>
      <c r="E43" s="79">
        <v>2000</v>
      </c>
      <c r="F43" s="19"/>
      <c r="G43" s="13"/>
    </row>
    <row r="44" spans="1:7" ht="12.75">
      <c r="A44" s="12"/>
      <c r="B44" s="12"/>
      <c r="C44" s="12"/>
      <c r="D44" s="12"/>
      <c r="E44" s="19"/>
      <c r="F44" s="19"/>
      <c r="G44" s="13"/>
    </row>
    <row r="45" spans="1:7" ht="12.75">
      <c r="A45" s="12" t="s">
        <v>126</v>
      </c>
      <c r="B45" s="12"/>
      <c r="C45" s="12"/>
      <c r="D45" s="12"/>
      <c r="E45" s="12"/>
      <c r="F45" s="13"/>
      <c r="G45" s="13"/>
    </row>
    <row r="46" spans="1:7" ht="12.75">
      <c r="A46" s="14" t="s">
        <v>127</v>
      </c>
      <c r="B46" s="14"/>
      <c r="C46" s="14"/>
      <c r="D46" s="14"/>
      <c r="E46" s="78">
        <v>4400</v>
      </c>
      <c r="F46" s="15"/>
      <c r="G46" s="13"/>
    </row>
    <row r="47" spans="1:7" ht="12.75">
      <c r="A47" s="13" t="s">
        <v>128</v>
      </c>
      <c r="B47" s="13"/>
      <c r="C47" s="13"/>
      <c r="D47" s="13"/>
      <c r="E47" s="80">
        <v>7500</v>
      </c>
      <c r="F47" s="19"/>
      <c r="G47" s="13"/>
    </row>
    <row r="48" spans="1:7" ht="12.75">
      <c r="A48" s="13" t="s">
        <v>129</v>
      </c>
      <c r="B48" s="13"/>
      <c r="C48" s="13"/>
      <c r="D48" s="13"/>
      <c r="E48" s="80">
        <v>301500</v>
      </c>
      <c r="F48" s="19"/>
      <c r="G48" s="13"/>
    </row>
    <row r="49" spans="1:7" ht="12.75">
      <c r="A49" s="13" t="s">
        <v>130</v>
      </c>
      <c r="B49" s="13"/>
      <c r="C49" s="13"/>
      <c r="D49" s="13"/>
      <c r="E49" s="80">
        <v>38500</v>
      </c>
      <c r="F49" s="19"/>
      <c r="G49" s="13"/>
    </row>
    <row r="50" spans="1:7" ht="12.75">
      <c r="A50" s="13"/>
      <c r="B50" s="13"/>
      <c r="C50" s="13"/>
      <c r="D50" s="13"/>
      <c r="E50" s="13"/>
      <c r="F50" s="13"/>
      <c r="G50" s="13"/>
    </row>
  </sheetData>
  <sheetProtection password="C690" sheet="1" objects="1" scenarios="1" selectLockedCells="1" selectUnlockedCells="1"/>
  <mergeCells count="4">
    <mergeCell ref="A1:B1"/>
    <mergeCell ref="A3:F3"/>
    <mergeCell ref="A5:F5"/>
    <mergeCell ref="A4:F4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showGridLines="0" zoomScalePageLayoutView="0" workbookViewId="0" topLeftCell="A1">
      <selection activeCell="C1" sqref="C1:E1"/>
    </sheetView>
  </sheetViews>
  <sheetFormatPr defaultColWidth="9.140625" defaultRowHeight="12.75"/>
  <cols>
    <col min="1" max="1" width="36.8515625" style="4" customWidth="1"/>
    <col min="2" max="3" width="10.7109375" style="4" bestFit="1" customWidth="1"/>
    <col min="4" max="4" width="4.28125" style="4" bestFit="1" customWidth="1"/>
    <col min="5" max="5" width="9.7109375" style="4" bestFit="1" customWidth="1"/>
    <col min="6" max="6" width="5.28125" style="4" customWidth="1"/>
    <col min="7" max="7" width="9.7109375" style="4" bestFit="1" customWidth="1"/>
    <col min="8" max="9" width="10.8515625" style="4" bestFit="1" customWidth="1"/>
    <col min="10" max="10" width="2.7109375" style="4" customWidth="1"/>
    <col min="11" max="16384" width="9.140625" style="4" customWidth="1"/>
  </cols>
  <sheetData>
    <row r="1" spans="1:10" ht="12.75">
      <c r="A1" s="2"/>
      <c r="B1" s="1" t="s">
        <v>0</v>
      </c>
      <c r="C1" s="156"/>
      <c r="D1" s="156"/>
      <c r="E1" s="156"/>
      <c r="F1" s="2"/>
      <c r="G1" s="2"/>
      <c r="H1" s="2"/>
      <c r="I1" s="2"/>
      <c r="J1" s="2"/>
    </row>
    <row r="2" spans="1:10" ht="12.75">
      <c r="A2" s="5"/>
      <c r="B2" s="1" t="s">
        <v>2</v>
      </c>
      <c r="C2" s="156"/>
      <c r="D2" s="156"/>
      <c r="E2" s="156"/>
      <c r="F2" s="2"/>
      <c r="G2" s="120"/>
      <c r="H2" s="120"/>
      <c r="I2" s="2"/>
      <c r="J2" s="2"/>
    </row>
    <row r="3" spans="1:10" ht="12.75">
      <c r="A3" s="6"/>
      <c r="B3" s="2"/>
      <c r="C3" s="155" t="s">
        <v>149</v>
      </c>
      <c r="D3" s="155"/>
      <c r="E3" s="155"/>
      <c r="F3" s="2"/>
      <c r="G3" s="120"/>
      <c r="H3" s="120"/>
      <c r="I3" s="2"/>
      <c r="J3" s="2"/>
    </row>
    <row r="4" spans="1:10" ht="12.75">
      <c r="A4" s="2"/>
      <c r="B4" s="6"/>
      <c r="C4" s="6"/>
      <c r="D4" s="2"/>
      <c r="E4" s="2"/>
      <c r="F4" s="3"/>
      <c r="G4" s="120"/>
      <c r="H4" s="120"/>
      <c r="I4" s="2"/>
      <c r="J4" s="2"/>
    </row>
    <row r="5" spans="1:10" ht="12.75">
      <c r="A5" s="164" t="s">
        <v>179</v>
      </c>
      <c r="B5" s="164"/>
      <c r="C5" s="164"/>
      <c r="D5" s="164"/>
      <c r="E5" s="164"/>
      <c r="F5" s="164"/>
      <c r="G5" s="164"/>
      <c r="H5" s="164"/>
      <c r="I5" s="164"/>
      <c r="J5" s="121"/>
    </row>
    <row r="6" spans="1:10" ht="12.75">
      <c r="A6" s="164" t="s">
        <v>103</v>
      </c>
      <c r="B6" s="164"/>
      <c r="C6" s="164"/>
      <c r="D6" s="164"/>
      <c r="E6" s="164"/>
      <c r="F6" s="164"/>
      <c r="G6" s="164"/>
      <c r="H6" s="164"/>
      <c r="I6" s="164"/>
      <c r="J6" s="121"/>
    </row>
    <row r="7" spans="1:10" ht="12.75">
      <c r="A7" s="28"/>
      <c r="B7" s="43"/>
      <c r="C7" s="43"/>
      <c r="D7" s="43"/>
      <c r="E7" s="43"/>
      <c r="F7" s="43"/>
      <c r="G7" s="43"/>
      <c r="H7" s="43"/>
      <c r="I7" s="27"/>
      <c r="J7" s="121"/>
    </row>
    <row r="8" spans="1:10" ht="12.75">
      <c r="A8" s="60"/>
      <c r="B8" s="65" t="s">
        <v>104</v>
      </c>
      <c r="C8" s="66"/>
      <c r="D8" s="60"/>
      <c r="E8" s="60"/>
      <c r="F8" s="60"/>
      <c r="G8" s="60"/>
      <c r="H8" s="65" t="s">
        <v>105</v>
      </c>
      <c r="I8" s="66"/>
      <c r="J8" s="121"/>
    </row>
    <row r="9" spans="1:10" ht="12.75">
      <c r="A9" s="60"/>
      <c r="B9" s="67" t="s">
        <v>106</v>
      </c>
      <c r="C9" s="68"/>
      <c r="D9" s="67" t="s">
        <v>107</v>
      </c>
      <c r="E9" s="66"/>
      <c r="F9" s="67"/>
      <c r="G9" s="65"/>
      <c r="H9" s="67" t="s">
        <v>106</v>
      </c>
      <c r="I9" s="66"/>
      <c r="J9" s="121"/>
    </row>
    <row r="10" spans="1:10" ht="12.75">
      <c r="A10" s="62" t="s">
        <v>108</v>
      </c>
      <c r="B10" s="62" t="s">
        <v>18</v>
      </c>
      <c r="C10" s="62" t="s">
        <v>19</v>
      </c>
      <c r="D10" s="62" t="s">
        <v>109</v>
      </c>
      <c r="E10" s="62" t="s">
        <v>18</v>
      </c>
      <c r="F10" s="62" t="s">
        <v>109</v>
      </c>
      <c r="G10" s="62" t="s">
        <v>19</v>
      </c>
      <c r="H10" s="62" t="s">
        <v>18</v>
      </c>
      <c r="I10" s="62" t="s">
        <v>19</v>
      </c>
      <c r="J10" s="121"/>
    </row>
    <row r="11" spans="1:10" ht="12.75">
      <c r="A11" s="31" t="s">
        <v>5</v>
      </c>
      <c r="B11" s="87">
        <v>27000</v>
      </c>
      <c r="C11" s="81"/>
      <c r="D11" s="134"/>
      <c r="E11" s="135"/>
      <c r="F11" s="136"/>
      <c r="G11" s="137"/>
      <c r="H11" s="87">
        <v>27000</v>
      </c>
      <c r="I11" s="81"/>
      <c r="J11" s="121"/>
    </row>
    <row r="12" spans="1:10" ht="12.75">
      <c r="A12" s="31" t="s">
        <v>6</v>
      </c>
      <c r="B12" s="81">
        <v>12000</v>
      </c>
      <c r="C12" s="81"/>
      <c r="D12" s="134"/>
      <c r="E12" s="138"/>
      <c r="F12" s="139"/>
      <c r="G12" s="140"/>
      <c r="H12" s="81">
        <v>22460</v>
      </c>
      <c r="I12" s="81"/>
      <c r="J12" s="121"/>
    </row>
    <row r="13" spans="1:10" ht="12.75">
      <c r="A13" s="29" t="s">
        <v>110</v>
      </c>
      <c r="B13" s="81">
        <v>18000</v>
      </c>
      <c r="C13" s="81"/>
      <c r="D13" s="134"/>
      <c r="E13" s="141"/>
      <c r="F13" s="134"/>
      <c r="G13" s="140"/>
      <c r="H13" s="81">
        <v>3000</v>
      </c>
      <c r="I13" s="81"/>
      <c r="J13" s="121"/>
    </row>
    <row r="14" spans="1:10" ht="12.75">
      <c r="A14" s="29" t="s">
        <v>8</v>
      </c>
      <c r="B14" s="81">
        <v>7320</v>
      </c>
      <c r="C14" s="81"/>
      <c r="D14" s="134"/>
      <c r="E14" s="141"/>
      <c r="F14" s="134"/>
      <c r="G14" s="140"/>
      <c r="H14" s="81">
        <v>4880</v>
      </c>
      <c r="I14" s="81"/>
      <c r="J14" s="121"/>
    </row>
    <row r="15" spans="1:10" ht="12.75">
      <c r="A15" s="29" t="s">
        <v>111</v>
      </c>
      <c r="B15" s="81">
        <v>92000</v>
      </c>
      <c r="C15" s="81"/>
      <c r="D15" s="134"/>
      <c r="E15" s="141"/>
      <c r="F15" s="134"/>
      <c r="G15" s="140"/>
      <c r="H15" s="81">
        <v>92000</v>
      </c>
      <c r="I15" s="81"/>
      <c r="J15" s="121"/>
    </row>
    <row r="16" spans="1:10" ht="12.75">
      <c r="A16" s="29" t="s">
        <v>157</v>
      </c>
      <c r="B16" s="81"/>
      <c r="C16" s="87">
        <v>12000</v>
      </c>
      <c r="D16" s="142"/>
      <c r="E16" s="141"/>
      <c r="F16" s="134"/>
      <c r="G16" s="140"/>
      <c r="H16" s="81"/>
      <c r="I16" s="87">
        <v>18000</v>
      </c>
      <c r="J16" s="121"/>
    </row>
    <row r="17" spans="1:10" ht="12.75">
      <c r="A17" s="29" t="s">
        <v>20</v>
      </c>
      <c r="B17" s="81"/>
      <c r="C17" s="81">
        <v>9300</v>
      </c>
      <c r="D17" s="134"/>
      <c r="E17" s="141"/>
      <c r="F17" s="134"/>
      <c r="G17" s="140"/>
      <c r="H17" s="81"/>
      <c r="I17" s="81">
        <v>10200</v>
      </c>
      <c r="J17" s="121"/>
    </row>
    <row r="18" spans="1:10" ht="12.75">
      <c r="A18" s="44" t="s">
        <v>112</v>
      </c>
      <c r="B18" s="81"/>
      <c r="C18" s="81">
        <v>0</v>
      </c>
      <c r="D18" s="134"/>
      <c r="E18" s="141"/>
      <c r="F18" s="134"/>
      <c r="G18" s="140"/>
      <c r="H18" s="81"/>
      <c r="I18" s="81">
        <v>800</v>
      </c>
      <c r="J18" s="121"/>
    </row>
    <row r="19" spans="1:10" ht="12.75">
      <c r="A19" s="29" t="s">
        <v>24</v>
      </c>
      <c r="B19" s="81"/>
      <c r="C19" s="81">
        <v>0</v>
      </c>
      <c r="D19" s="134"/>
      <c r="E19" s="141"/>
      <c r="F19" s="134"/>
      <c r="G19" s="140"/>
      <c r="H19" s="81"/>
      <c r="I19" s="81">
        <v>6600</v>
      </c>
      <c r="J19" s="121"/>
    </row>
    <row r="20" spans="1:10" ht="12.75">
      <c r="A20" s="29" t="s">
        <v>113</v>
      </c>
      <c r="B20" s="81"/>
      <c r="C20" s="81">
        <v>16000</v>
      </c>
      <c r="D20" s="134"/>
      <c r="E20" s="141"/>
      <c r="F20" s="134"/>
      <c r="G20" s="140"/>
      <c r="H20" s="81"/>
      <c r="I20" s="81">
        <v>14300</v>
      </c>
      <c r="J20" s="121"/>
    </row>
    <row r="21" spans="1:10" ht="12.75">
      <c r="A21" s="29" t="s">
        <v>114</v>
      </c>
      <c r="B21" s="81"/>
      <c r="C21" s="81">
        <v>44000</v>
      </c>
      <c r="D21" s="134"/>
      <c r="E21" s="141"/>
      <c r="F21" s="134"/>
      <c r="G21" s="140"/>
      <c r="H21" s="81"/>
      <c r="I21" s="81">
        <v>44000</v>
      </c>
      <c r="J21" s="121"/>
    </row>
    <row r="22" spans="1:10" ht="12.75">
      <c r="A22" s="29" t="s">
        <v>189</v>
      </c>
      <c r="B22" s="81"/>
      <c r="C22" s="81">
        <v>5000</v>
      </c>
      <c r="D22" s="134"/>
      <c r="E22" s="141"/>
      <c r="F22" s="134"/>
      <c r="G22" s="140"/>
      <c r="H22" s="81"/>
      <c r="I22" s="81">
        <v>5000</v>
      </c>
      <c r="J22" s="121"/>
    </row>
    <row r="23" spans="1:10" ht="12.75">
      <c r="A23" s="29" t="s">
        <v>186</v>
      </c>
      <c r="B23" s="81"/>
      <c r="C23" s="81">
        <v>23420</v>
      </c>
      <c r="D23" s="134"/>
      <c r="E23" s="141"/>
      <c r="F23" s="134"/>
      <c r="G23" s="140"/>
      <c r="H23" s="81"/>
      <c r="I23" s="81">
        <v>23420</v>
      </c>
      <c r="J23" s="121"/>
    </row>
    <row r="24" spans="1:10" ht="12.75">
      <c r="A24" s="29" t="s">
        <v>185</v>
      </c>
      <c r="B24" s="81">
        <v>10000</v>
      </c>
      <c r="C24" s="81"/>
      <c r="D24" s="134"/>
      <c r="E24" s="141"/>
      <c r="F24" s="134"/>
      <c r="G24" s="140"/>
      <c r="H24" s="81">
        <v>10000</v>
      </c>
      <c r="I24" s="81"/>
      <c r="J24" s="121"/>
    </row>
    <row r="25" spans="1:10" ht="12.75">
      <c r="A25" s="29" t="s">
        <v>115</v>
      </c>
      <c r="B25" s="81"/>
      <c r="C25" s="81">
        <v>156000</v>
      </c>
      <c r="D25" s="134"/>
      <c r="E25" s="141"/>
      <c r="F25" s="134"/>
      <c r="G25" s="140"/>
      <c r="H25" s="81"/>
      <c r="I25" s="81">
        <v>168160</v>
      </c>
      <c r="J25" s="121"/>
    </row>
    <row r="26" spans="1:10" ht="12.75">
      <c r="A26" s="27"/>
      <c r="B26" s="81"/>
      <c r="C26" s="81"/>
      <c r="D26" s="143"/>
      <c r="E26" s="144"/>
      <c r="F26" s="143"/>
      <c r="G26" s="140"/>
      <c r="H26" s="27"/>
      <c r="I26" s="27"/>
      <c r="J26" s="121"/>
    </row>
    <row r="27" spans="1:10" ht="12.75">
      <c r="A27" s="29" t="s">
        <v>158</v>
      </c>
      <c r="B27" s="81">
        <v>0</v>
      </c>
      <c r="C27" s="81"/>
      <c r="D27" s="134"/>
      <c r="E27" s="141"/>
      <c r="F27" s="134"/>
      <c r="G27" s="140"/>
      <c r="H27" s="81">
        <v>6000</v>
      </c>
      <c r="I27" s="28"/>
      <c r="J27" s="121"/>
    </row>
    <row r="28" spans="1:10" ht="12.75">
      <c r="A28" s="29" t="s">
        <v>38</v>
      </c>
      <c r="B28" s="81">
        <v>71000</v>
      </c>
      <c r="C28" s="81"/>
      <c r="D28" s="134"/>
      <c r="E28" s="141"/>
      <c r="F28" s="134"/>
      <c r="G28" s="140"/>
      <c r="H28" s="81">
        <v>77600</v>
      </c>
      <c r="I28" s="28"/>
      <c r="J28" s="121"/>
    </row>
    <row r="29" spans="1:10" ht="12.75">
      <c r="A29" s="29" t="s">
        <v>116</v>
      </c>
      <c r="B29" s="81">
        <v>1400</v>
      </c>
      <c r="C29" s="81"/>
      <c r="D29" s="134"/>
      <c r="E29" s="141"/>
      <c r="F29" s="134"/>
      <c r="G29" s="140"/>
      <c r="H29" s="81">
        <v>2200</v>
      </c>
      <c r="I29" s="28"/>
      <c r="J29" s="121"/>
    </row>
    <row r="30" spans="1:10" ht="12.75">
      <c r="A30" s="29" t="s">
        <v>42</v>
      </c>
      <c r="B30" s="81">
        <v>0</v>
      </c>
      <c r="C30" s="81"/>
      <c r="D30" s="134"/>
      <c r="E30" s="141"/>
      <c r="F30" s="134"/>
      <c r="G30" s="140"/>
      <c r="H30" s="81">
        <v>2440</v>
      </c>
      <c r="I30" s="28"/>
      <c r="J30" s="121"/>
    </row>
    <row r="31" spans="1:10" ht="12.75">
      <c r="A31" s="29" t="s">
        <v>44</v>
      </c>
      <c r="B31" s="81">
        <v>13200</v>
      </c>
      <c r="C31" s="81"/>
      <c r="D31" s="134"/>
      <c r="E31" s="141"/>
      <c r="F31" s="134"/>
      <c r="G31" s="140"/>
      <c r="H31" s="81">
        <v>13200</v>
      </c>
      <c r="I31" s="28"/>
      <c r="J31" s="121"/>
    </row>
    <row r="32" spans="1:10" ht="12.75">
      <c r="A32" s="29" t="s">
        <v>117</v>
      </c>
      <c r="B32" s="81">
        <v>0</v>
      </c>
      <c r="C32" s="119"/>
      <c r="D32" s="134"/>
      <c r="E32" s="141"/>
      <c r="F32" s="134"/>
      <c r="G32" s="140"/>
      <c r="H32" s="81">
        <v>15000</v>
      </c>
      <c r="I32" s="28"/>
      <c r="J32" s="121"/>
    </row>
    <row r="33" spans="1:10" ht="12.75">
      <c r="A33" s="29" t="s">
        <v>47</v>
      </c>
      <c r="B33" s="45">
        <v>13800</v>
      </c>
      <c r="C33" s="45"/>
      <c r="D33" s="145"/>
      <c r="E33" s="146"/>
      <c r="F33" s="145"/>
      <c r="G33" s="130"/>
      <c r="H33" s="84">
        <v>14700</v>
      </c>
      <c r="I33" s="45"/>
      <c r="J33" s="121"/>
    </row>
    <row r="34" spans="1:10" ht="13.5" thickBot="1">
      <c r="A34" s="29" t="s">
        <v>93</v>
      </c>
      <c r="B34" s="46">
        <f>SUM(B11:B33)</f>
        <v>265720</v>
      </c>
      <c r="C34" s="46">
        <f>SUM(C11:C33)</f>
        <v>265720</v>
      </c>
      <c r="D34" s="147"/>
      <c r="E34" s="148"/>
      <c r="F34" s="147"/>
      <c r="G34" s="149"/>
      <c r="H34" s="46">
        <f>SUM(H11:H33)</f>
        <v>290480</v>
      </c>
      <c r="I34" s="46">
        <f>SUM(I11:I33)</f>
        <v>290480</v>
      </c>
      <c r="J34" s="121"/>
    </row>
    <row r="35" spans="1:10" ht="13.5" thickTop="1">
      <c r="A35" s="47"/>
      <c r="B35" s="47"/>
      <c r="C35" s="47"/>
      <c r="D35" s="47"/>
      <c r="E35" s="122">
        <f>IF(E34="","",IF(E34=43900,"Correct!","Try again!"))</f>
      </c>
      <c r="F35" s="47"/>
      <c r="G35" s="122">
        <f>IF(G34="","",IF(G34=43900,"Correct!","Try again!"))</f>
      </c>
      <c r="H35" s="47"/>
      <c r="I35" s="47"/>
      <c r="J35" s="121"/>
    </row>
    <row r="36" spans="1:10" ht="12.75">
      <c r="A36" s="47"/>
      <c r="B36" s="47"/>
      <c r="C36" s="47"/>
      <c r="D36" s="47"/>
      <c r="E36" s="122"/>
      <c r="F36" s="47"/>
      <c r="G36" s="122"/>
      <c r="H36" s="47"/>
      <c r="I36" s="47"/>
      <c r="J36" s="121"/>
    </row>
    <row r="37" spans="1:10" ht="12.75">
      <c r="A37" s="47"/>
      <c r="B37" s="123" t="s">
        <v>180</v>
      </c>
      <c r="C37" s="47"/>
      <c r="D37" s="47"/>
      <c r="E37" s="47"/>
      <c r="F37" s="47"/>
      <c r="G37" s="47"/>
      <c r="H37" s="47"/>
      <c r="I37" s="47"/>
      <c r="J37" s="121"/>
    </row>
    <row r="38" spans="1:10" ht="12.75">
      <c r="A38" s="48" t="s">
        <v>26</v>
      </c>
      <c r="B38" s="47" t="s">
        <v>118</v>
      </c>
      <c r="C38" s="47"/>
      <c r="D38" s="47"/>
      <c r="E38" s="47"/>
      <c r="F38" s="47"/>
      <c r="G38" s="47"/>
      <c r="H38" s="47"/>
      <c r="I38" s="47"/>
      <c r="J38" s="121"/>
    </row>
    <row r="39" spans="1:10" ht="12.75">
      <c r="A39" s="48" t="s">
        <v>31</v>
      </c>
      <c r="B39" s="47" t="s">
        <v>181</v>
      </c>
      <c r="C39" s="47"/>
      <c r="D39" s="47"/>
      <c r="E39" s="47"/>
      <c r="F39" s="47"/>
      <c r="G39" s="47"/>
      <c r="H39" s="47"/>
      <c r="I39" s="47"/>
      <c r="J39" s="121"/>
    </row>
    <row r="40" spans="1:10" ht="12.75">
      <c r="A40" s="48" t="s">
        <v>34</v>
      </c>
      <c r="B40" s="47" t="s">
        <v>119</v>
      </c>
      <c r="C40" s="47"/>
      <c r="D40" s="47"/>
      <c r="E40" s="47"/>
      <c r="F40" s="47"/>
      <c r="G40" s="47"/>
      <c r="H40" s="47"/>
      <c r="I40" s="47"/>
      <c r="J40" s="121"/>
    </row>
    <row r="41" spans="1:10" ht="12.75">
      <c r="A41" s="48" t="s">
        <v>37</v>
      </c>
      <c r="B41" s="47" t="s">
        <v>159</v>
      </c>
      <c r="C41" s="47"/>
      <c r="D41" s="47"/>
      <c r="E41" s="47"/>
      <c r="F41" s="47"/>
      <c r="G41" s="47"/>
      <c r="H41" s="47"/>
      <c r="I41" s="47"/>
      <c r="J41" s="121"/>
    </row>
    <row r="42" spans="1:10" ht="12.75">
      <c r="A42" s="48" t="s">
        <v>41</v>
      </c>
      <c r="B42" s="47" t="s">
        <v>120</v>
      </c>
      <c r="C42" s="47"/>
      <c r="D42" s="47"/>
      <c r="E42" s="47"/>
      <c r="F42" s="47"/>
      <c r="G42" s="47"/>
      <c r="H42" s="47"/>
      <c r="I42" s="47"/>
      <c r="J42" s="121"/>
    </row>
    <row r="43" spans="1:10" ht="12.75">
      <c r="A43" s="48" t="s">
        <v>36</v>
      </c>
      <c r="B43" s="47" t="s">
        <v>121</v>
      </c>
      <c r="C43" s="47"/>
      <c r="D43" s="47"/>
      <c r="E43" s="47"/>
      <c r="F43" s="47"/>
      <c r="G43" s="47"/>
      <c r="H43" s="47"/>
      <c r="I43" s="47"/>
      <c r="J43" s="121"/>
    </row>
    <row r="44" spans="1:10" ht="12.75">
      <c r="A44" s="48" t="s">
        <v>49</v>
      </c>
      <c r="B44" s="47" t="s">
        <v>122</v>
      </c>
      <c r="C44" s="47"/>
      <c r="D44" s="47"/>
      <c r="E44" s="47"/>
      <c r="F44" s="47"/>
      <c r="G44" s="47"/>
      <c r="H44" s="47"/>
      <c r="I44" s="47"/>
      <c r="J44" s="121"/>
    </row>
    <row r="45" spans="1:10" ht="12.75">
      <c r="A45" s="48" t="s">
        <v>55</v>
      </c>
      <c r="B45" s="47" t="s">
        <v>123</v>
      </c>
      <c r="C45" s="47"/>
      <c r="D45" s="47"/>
      <c r="E45" s="47"/>
      <c r="F45" s="47"/>
      <c r="G45" s="47"/>
      <c r="H45" s="47"/>
      <c r="I45" s="47"/>
      <c r="J45" s="121"/>
    </row>
    <row r="46" spans="1:10" ht="12.75">
      <c r="A46" s="47"/>
      <c r="B46" s="47"/>
      <c r="C46" s="47"/>
      <c r="D46" s="47"/>
      <c r="E46" s="47"/>
      <c r="F46" s="47"/>
      <c r="G46" s="121"/>
      <c r="H46" s="121"/>
      <c r="I46" s="121"/>
      <c r="J46" s="121"/>
    </row>
    <row r="47" spans="1:10" ht="12.75">
      <c r="A47" s="120"/>
      <c r="B47" s="120"/>
      <c r="C47" s="120"/>
      <c r="D47" s="120"/>
      <c r="E47" s="120"/>
      <c r="F47" s="120"/>
      <c r="G47" s="2"/>
      <c r="H47" s="2"/>
      <c r="I47" s="2"/>
      <c r="J47" s="2"/>
    </row>
    <row r="48" spans="1:10" ht="12.75">
      <c r="A48" s="164" t="s">
        <v>179</v>
      </c>
      <c r="B48" s="164"/>
      <c r="C48" s="164"/>
      <c r="D48" s="47"/>
      <c r="E48" s="120"/>
      <c r="F48" s="120"/>
      <c r="G48" s="2"/>
      <c r="H48" s="2"/>
      <c r="I48" s="2"/>
      <c r="J48" s="2"/>
    </row>
    <row r="49" spans="1:10" ht="12.75">
      <c r="A49" s="157" t="s">
        <v>62</v>
      </c>
      <c r="B49" s="157"/>
      <c r="C49" s="157"/>
      <c r="D49" s="47"/>
      <c r="E49" s="120"/>
      <c r="F49" s="120"/>
      <c r="G49" s="2"/>
      <c r="H49" s="2"/>
      <c r="I49" s="2"/>
      <c r="J49" s="2"/>
    </row>
    <row r="50" spans="1:10" ht="12.75">
      <c r="A50" s="157" t="s">
        <v>182</v>
      </c>
      <c r="B50" s="157"/>
      <c r="C50" s="157"/>
      <c r="D50" s="47"/>
      <c r="E50" s="120"/>
      <c r="F50" s="120"/>
      <c r="G50" s="2"/>
      <c r="H50" s="2"/>
      <c r="I50" s="2"/>
      <c r="J50" s="2"/>
    </row>
    <row r="51" spans="1:10" ht="12.75">
      <c r="A51" s="27"/>
      <c r="B51" s="27"/>
      <c r="C51" s="27"/>
      <c r="D51" s="47"/>
      <c r="E51" s="120"/>
      <c r="F51" s="120"/>
      <c r="G51" s="2"/>
      <c r="H51" s="2"/>
      <c r="I51" s="2"/>
      <c r="J51" s="2"/>
    </row>
    <row r="52" spans="1:10" ht="12.75">
      <c r="A52" s="49" t="s">
        <v>63</v>
      </c>
      <c r="B52" s="27"/>
      <c r="C52" s="27"/>
      <c r="D52" s="47"/>
      <c r="E52" s="120"/>
      <c r="F52" s="120"/>
      <c r="G52" s="2"/>
      <c r="H52" s="2"/>
      <c r="I52" s="2"/>
      <c r="J52" s="2"/>
    </row>
    <row r="53" spans="1:10" ht="12.75">
      <c r="A53" s="27" t="s">
        <v>135</v>
      </c>
      <c r="B53" s="43"/>
      <c r="C53" s="127"/>
      <c r="D53" s="47"/>
      <c r="E53" s="120"/>
      <c r="F53" s="120"/>
      <c r="G53" s="2"/>
      <c r="H53" s="2"/>
      <c r="I53" s="2"/>
      <c r="J53" s="2"/>
    </row>
    <row r="54" spans="1:10" ht="12.75">
      <c r="A54" s="27"/>
      <c r="B54" s="27"/>
      <c r="C54" s="27"/>
      <c r="D54" s="47"/>
      <c r="E54" s="120"/>
      <c r="F54" s="120"/>
      <c r="G54" s="2"/>
      <c r="H54" s="2"/>
      <c r="I54" s="2"/>
      <c r="J54" s="2"/>
    </row>
    <row r="55" spans="1:10" ht="12.75">
      <c r="A55" s="49" t="s">
        <v>68</v>
      </c>
      <c r="B55" s="43"/>
      <c r="C55" s="28"/>
      <c r="D55" s="47"/>
      <c r="E55" s="120"/>
      <c r="F55" s="120"/>
      <c r="G55" s="2"/>
      <c r="H55" s="2"/>
      <c r="I55" s="2"/>
      <c r="J55" s="2"/>
    </row>
    <row r="56" spans="1:10" ht="12.75">
      <c r="A56" s="27" t="s">
        <v>143</v>
      </c>
      <c r="B56" s="127"/>
      <c r="C56" s="28"/>
      <c r="D56" s="47"/>
      <c r="E56" s="120"/>
      <c r="F56" s="120"/>
      <c r="G56" s="2"/>
      <c r="H56" s="2"/>
      <c r="I56" s="2"/>
      <c r="J56" s="2"/>
    </row>
    <row r="57" spans="1:10" ht="12.75">
      <c r="A57" s="27" t="s">
        <v>136</v>
      </c>
      <c r="B57" s="128"/>
      <c r="C57" s="28"/>
      <c r="D57" s="47"/>
      <c r="E57" s="120"/>
      <c r="F57" s="120"/>
      <c r="G57" s="2"/>
      <c r="H57" s="2"/>
      <c r="I57" s="2"/>
      <c r="J57" s="2"/>
    </row>
    <row r="58" spans="1:10" ht="12.75">
      <c r="A58" s="27" t="s">
        <v>137</v>
      </c>
      <c r="B58" s="128"/>
      <c r="C58" s="28"/>
      <c r="D58" s="47"/>
      <c r="E58" s="120"/>
      <c r="F58" s="120"/>
      <c r="G58" s="2"/>
      <c r="H58" s="2"/>
      <c r="I58" s="2"/>
      <c r="J58" s="2"/>
    </row>
    <row r="59" spans="1:10" ht="12.75">
      <c r="A59" s="27" t="s">
        <v>138</v>
      </c>
      <c r="B59" s="128"/>
      <c r="C59" s="28"/>
      <c r="D59" s="47"/>
      <c r="E59" s="120"/>
      <c r="F59" s="120"/>
      <c r="G59" s="2"/>
      <c r="H59" s="2"/>
      <c r="I59" s="2"/>
      <c r="J59" s="2"/>
    </row>
    <row r="60" spans="1:10" ht="12.75">
      <c r="A60" s="27" t="s">
        <v>139</v>
      </c>
      <c r="B60" s="128"/>
      <c r="C60" s="28"/>
      <c r="D60" s="47"/>
      <c r="E60" s="120"/>
      <c r="F60" s="120"/>
      <c r="G60" s="2"/>
      <c r="H60" s="2"/>
      <c r="I60" s="2"/>
      <c r="J60" s="2"/>
    </row>
    <row r="61" spans="1:10" ht="12.75">
      <c r="A61" s="27" t="s">
        <v>140</v>
      </c>
      <c r="B61" s="128"/>
      <c r="C61" s="28"/>
      <c r="D61" s="47"/>
      <c r="E61" s="120"/>
      <c r="F61" s="120"/>
      <c r="G61" s="2"/>
      <c r="H61" s="2"/>
      <c r="I61" s="2"/>
      <c r="J61" s="2"/>
    </row>
    <row r="62" spans="1:10" ht="12.75">
      <c r="A62" s="27" t="s">
        <v>141</v>
      </c>
      <c r="B62" s="125"/>
      <c r="C62" s="28"/>
      <c r="D62" s="47"/>
      <c r="E62" s="120"/>
      <c r="F62" s="120"/>
      <c r="G62" s="2"/>
      <c r="H62" s="2"/>
      <c r="I62" s="2"/>
      <c r="J62" s="2"/>
    </row>
    <row r="63" spans="1:10" ht="12.75">
      <c r="A63" s="29" t="s">
        <v>142</v>
      </c>
      <c r="B63" s="27"/>
      <c r="C63" s="125"/>
      <c r="D63" s="47"/>
      <c r="E63" s="120"/>
      <c r="F63" s="120"/>
      <c r="G63" s="2"/>
      <c r="H63" s="2"/>
      <c r="I63" s="2"/>
      <c r="J63" s="2"/>
    </row>
    <row r="64" spans="1:10" ht="13.5" thickBot="1">
      <c r="A64" s="29" t="s">
        <v>78</v>
      </c>
      <c r="B64" s="27"/>
      <c r="C64" s="126"/>
      <c r="D64" s="47"/>
      <c r="E64" s="120"/>
      <c r="F64" s="120"/>
      <c r="G64" s="2"/>
      <c r="H64" s="2"/>
      <c r="I64" s="2"/>
      <c r="J64" s="2"/>
    </row>
    <row r="65" spans="1:10" ht="13.5" thickTop="1">
      <c r="A65" s="47"/>
      <c r="B65" s="47"/>
      <c r="C65" s="124">
        <f>IF(C64="","",IF(C64=37020,"Correct!","Try again!"))</f>
      </c>
      <c r="D65" s="47"/>
      <c r="E65" s="120"/>
      <c r="F65" s="120"/>
      <c r="G65" s="2"/>
      <c r="H65" s="2"/>
      <c r="I65" s="2"/>
      <c r="J65" s="2"/>
    </row>
    <row r="66" spans="1:10" ht="12.75">
      <c r="A66" s="120"/>
      <c r="B66" s="120"/>
      <c r="C66" s="120"/>
      <c r="D66" s="120"/>
      <c r="E66" s="120"/>
      <c r="F66" s="120"/>
      <c r="G66" s="2"/>
      <c r="H66" s="2"/>
      <c r="I66" s="2"/>
      <c r="J66" s="2"/>
    </row>
    <row r="67" spans="1:10" ht="12.75">
      <c r="A67" s="164" t="s">
        <v>179</v>
      </c>
      <c r="B67" s="164"/>
      <c r="C67" s="164"/>
      <c r="D67" s="47"/>
      <c r="E67" s="120"/>
      <c r="F67" s="120"/>
      <c r="G67" s="2"/>
      <c r="H67" s="2"/>
      <c r="I67" s="2"/>
      <c r="J67" s="2"/>
    </row>
    <row r="68" spans="1:10" ht="12.75">
      <c r="A68" s="157" t="s">
        <v>191</v>
      </c>
      <c r="B68" s="157"/>
      <c r="C68" s="157"/>
      <c r="D68" s="47"/>
      <c r="E68" s="120"/>
      <c r="F68" s="120"/>
      <c r="G68" s="2"/>
      <c r="H68" s="2"/>
      <c r="I68" s="2"/>
      <c r="J68" s="2"/>
    </row>
    <row r="69" spans="1:10" ht="12.75">
      <c r="A69" s="157" t="s">
        <v>182</v>
      </c>
      <c r="B69" s="157"/>
      <c r="C69" s="157"/>
      <c r="D69" s="47"/>
      <c r="E69" s="120"/>
      <c r="F69" s="2"/>
      <c r="G69" s="2"/>
      <c r="H69" s="2"/>
      <c r="I69" s="2"/>
      <c r="J69" s="2"/>
    </row>
    <row r="70" spans="1:10" ht="12.75">
      <c r="A70" s="27"/>
      <c r="B70" s="27"/>
      <c r="C70" s="28"/>
      <c r="D70" s="47"/>
      <c r="E70" s="120"/>
      <c r="F70" s="2"/>
      <c r="G70" s="2"/>
      <c r="H70" s="2"/>
      <c r="I70" s="2"/>
      <c r="J70" s="2"/>
    </row>
    <row r="71" spans="1:10" ht="12.75">
      <c r="A71" s="29" t="s">
        <v>282</v>
      </c>
      <c r="B71" s="28"/>
      <c r="C71" s="205"/>
      <c r="D71" s="121"/>
      <c r="E71" s="2"/>
      <c r="F71" s="2"/>
      <c r="G71" s="2"/>
      <c r="H71" s="2"/>
      <c r="I71" s="2"/>
      <c r="J71" s="2"/>
    </row>
    <row r="72" spans="1:10" ht="12.75">
      <c r="A72" s="29" t="s">
        <v>144</v>
      </c>
      <c r="B72" s="43"/>
      <c r="C72" s="133"/>
      <c r="D72" s="121"/>
      <c r="E72" s="2"/>
      <c r="F72" s="2"/>
      <c r="G72" s="2"/>
      <c r="H72" s="2"/>
      <c r="I72" s="2"/>
      <c r="J72" s="2"/>
    </row>
    <row r="73" spans="1:10" ht="12.75">
      <c r="A73" s="27"/>
      <c r="B73" s="47"/>
      <c r="C73" s="131"/>
      <c r="D73" s="121"/>
      <c r="E73" s="2"/>
      <c r="F73" s="2"/>
      <c r="G73" s="2"/>
      <c r="H73" s="2"/>
      <c r="I73" s="2"/>
      <c r="J73" s="2"/>
    </row>
    <row r="74" spans="1:10" ht="12.75">
      <c r="A74" s="29" t="s">
        <v>145</v>
      </c>
      <c r="B74" s="28"/>
      <c r="C74" s="125"/>
      <c r="D74" s="121"/>
      <c r="E74" s="2"/>
      <c r="F74" s="2"/>
      <c r="G74" s="2"/>
      <c r="H74" s="2"/>
      <c r="I74" s="2"/>
      <c r="J74" s="2"/>
    </row>
    <row r="75" spans="1:10" ht="13.5" thickBot="1">
      <c r="A75" s="29" t="s">
        <v>280</v>
      </c>
      <c r="B75" s="28"/>
      <c r="C75" s="126"/>
      <c r="D75" s="121"/>
      <c r="E75" s="2"/>
      <c r="F75" s="7"/>
      <c r="G75" s="2"/>
      <c r="H75" s="2"/>
      <c r="I75" s="2"/>
      <c r="J75" s="2"/>
    </row>
    <row r="76" spans="1:10" ht="13.5" thickTop="1">
      <c r="A76" s="29"/>
      <c r="B76" s="28"/>
      <c r="C76" s="124">
        <f>IF(C75="","",IF(C75=50440,"Correct!","Try again!"))</f>
      </c>
      <c r="D76" s="121"/>
      <c r="E76" s="2"/>
      <c r="F76" s="2"/>
      <c r="G76" s="2"/>
      <c r="H76" s="2"/>
      <c r="I76" s="2"/>
      <c r="J76" s="2"/>
    </row>
    <row r="77" spans="1:10" ht="12.75">
      <c r="A77" s="120"/>
      <c r="B77" s="120"/>
      <c r="C77" s="120"/>
      <c r="D77" s="7"/>
      <c r="E77" s="7"/>
      <c r="F77" s="2"/>
      <c r="G77" s="2"/>
      <c r="H77" s="2"/>
      <c r="I77" s="2"/>
      <c r="J77" s="2"/>
    </row>
    <row r="78" spans="1:10" ht="12.75">
      <c r="A78" s="164" t="s">
        <v>179</v>
      </c>
      <c r="B78" s="164"/>
      <c r="C78" s="164"/>
      <c r="D78" s="121"/>
      <c r="E78" s="2"/>
      <c r="F78" s="2"/>
      <c r="G78" s="2"/>
      <c r="H78" s="2"/>
      <c r="I78" s="2"/>
      <c r="J78" s="2"/>
    </row>
    <row r="79" spans="1:10" ht="12.75">
      <c r="A79" s="157" t="s">
        <v>81</v>
      </c>
      <c r="B79" s="157"/>
      <c r="C79" s="157"/>
      <c r="D79" s="121"/>
      <c r="E79" s="2"/>
      <c r="F79" s="2"/>
      <c r="G79" s="2"/>
      <c r="H79" s="2"/>
      <c r="I79" s="2"/>
      <c r="J79" s="2"/>
    </row>
    <row r="80" spans="1:10" ht="12.75">
      <c r="A80" s="165" t="s">
        <v>160</v>
      </c>
      <c r="B80" s="165"/>
      <c r="C80" s="165"/>
      <c r="D80" s="121"/>
      <c r="E80" s="2"/>
      <c r="F80" s="2"/>
      <c r="G80" s="2"/>
      <c r="H80" s="2"/>
      <c r="I80" s="2"/>
      <c r="J80" s="2"/>
    </row>
    <row r="81" spans="1:10" ht="12.75">
      <c r="A81" s="27"/>
      <c r="B81" s="27"/>
      <c r="C81" s="28"/>
      <c r="D81" s="121"/>
      <c r="E81" s="2"/>
      <c r="F81" s="2"/>
      <c r="G81" s="2"/>
      <c r="H81" s="2"/>
      <c r="I81" s="2"/>
      <c r="J81" s="2"/>
    </row>
    <row r="82" spans="1:10" ht="12.75">
      <c r="A82" s="17" t="s">
        <v>83</v>
      </c>
      <c r="B82" s="25"/>
      <c r="C82" s="24"/>
      <c r="D82" s="121"/>
      <c r="E82" s="2"/>
      <c r="F82" s="2"/>
      <c r="G82" s="2"/>
      <c r="H82" s="2"/>
      <c r="I82" s="2"/>
      <c r="J82" s="2"/>
    </row>
    <row r="83" spans="1:10" ht="12.75">
      <c r="A83" s="27" t="s">
        <v>5</v>
      </c>
      <c r="B83" s="27"/>
      <c r="C83" s="127"/>
      <c r="D83" s="121"/>
      <c r="E83" s="2"/>
      <c r="F83" s="2"/>
      <c r="G83" s="2"/>
      <c r="H83" s="2"/>
      <c r="I83" s="2"/>
      <c r="J83" s="2"/>
    </row>
    <row r="84" spans="1:10" ht="12.75">
      <c r="A84" s="27" t="s">
        <v>6</v>
      </c>
      <c r="B84" s="27"/>
      <c r="C84" s="128"/>
      <c r="D84" s="121"/>
      <c r="E84" s="2"/>
      <c r="F84" s="2"/>
      <c r="G84" s="2"/>
      <c r="H84" s="2"/>
      <c r="I84" s="2"/>
      <c r="J84" s="2"/>
    </row>
    <row r="85" spans="1:10" ht="12.75">
      <c r="A85" s="27" t="s">
        <v>110</v>
      </c>
      <c r="B85" s="27"/>
      <c r="C85" s="128"/>
      <c r="D85" s="121"/>
      <c r="E85" s="2"/>
      <c r="F85" s="2"/>
      <c r="G85" s="2"/>
      <c r="H85" s="2"/>
      <c r="I85" s="2"/>
      <c r="J85" s="2"/>
    </row>
    <row r="86" spans="1:10" ht="12.75">
      <c r="A86" s="27" t="s">
        <v>8</v>
      </c>
      <c r="B86" s="27"/>
      <c r="C86" s="132"/>
      <c r="D86" s="121"/>
      <c r="E86" s="2"/>
      <c r="F86" s="2"/>
      <c r="G86" s="2"/>
      <c r="H86" s="2"/>
      <c r="I86" s="2"/>
      <c r="J86" s="2"/>
    </row>
    <row r="87" spans="1:10" ht="12.75">
      <c r="A87" s="27" t="s">
        <v>111</v>
      </c>
      <c r="B87" s="131"/>
      <c r="C87" s="27"/>
      <c r="D87" s="121"/>
      <c r="E87" s="2"/>
      <c r="F87" s="2"/>
      <c r="G87" s="2"/>
      <c r="H87" s="2"/>
      <c r="I87" s="2"/>
      <c r="J87" s="2"/>
    </row>
    <row r="88" spans="1:10" ht="12.75">
      <c r="A88" s="27" t="s">
        <v>146</v>
      </c>
      <c r="B88" s="125"/>
      <c r="C88" s="130"/>
      <c r="D88" s="121"/>
      <c r="E88" s="2"/>
      <c r="F88" s="2"/>
      <c r="G88" s="2"/>
      <c r="H88" s="2"/>
      <c r="I88" s="2"/>
      <c r="J88" s="2"/>
    </row>
    <row r="89" spans="1:10" ht="13.5" thickBot="1">
      <c r="A89" s="29" t="s">
        <v>84</v>
      </c>
      <c r="B89" s="43"/>
      <c r="C89" s="126"/>
      <c r="D89" s="121"/>
      <c r="E89" s="2"/>
      <c r="F89" s="2"/>
      <c r="G89" s="2"/>
      <c r="H89" s="2"/>
      <c r="I89" s="2"/>
      <c r="J89" s="2"/>
    </row>
    <row r="90" spans="1:10" ht="13.5" thickTop="1">
      <c r="A90" s="27"/>
      <c r="B90" s="27"/>
      <c r="C90" s="27"/>
      <c r="D90" s="121"/>
      <c r="E90" s="2"/>
      <c r="F90" s="2"/>
      <c r="G90" s="2"/>
      <c r="H90" s="2"/>
      <c r="I90" s="2"/>
      <c r="J90" s="2"/>
    </row>
    <row r="91" spans="1:10" ht="12.75">
      <c r="A91" s="42" t="s">
        <v>85</v>
      </c>
      <c r="B91" s="25"/>
      <c r="C91" s="24"/>
      <c r="D91" s="121"/>
      <c r="E91" s="2"/>
      <c r="F91" s="2"/>
      <c r="G91" s="2"/>
      <c r="H91" s="2"/>
      <c r="I91" s="2"/>
      <c r="J91" s="2"/>
    </row>
    <row r="92" spans="1:10" ht="12.75">
      <c r="A92" s="27" t="s">
        <v>20</v>
      </c>
      <c r="B92" s="121"/>
      <c r="C92" s="127"/>
      <c r="D92" s="121"/>
      <c r="E92" s="2"/>
      <c r="F92" s="2"/>
      <c r="G92" s="2"/>
      <c r="H92" s="2"/>
      <c r="I92" s="2"/>
      <c r="J92" s="2"/>
    </row>
    <row r="93" spans="1:10" ht="12.75">
      <c r="A93" s="27" t="s">
        <v>112</v>
      </c>
      <c r="B93" s="121"/>
      <c r="C93" s="128"/>
      <c r="D93" s="121"/>
      <c r="E93" s="2"/>
      <c r="F93" s="2"/>
      <c r="G93" s="2"/>
      <c r="H93" s="2"/>
      <c r="I93" s="2"/>
      <c r="J93" s="2"/>
    </row>
    <row r="94" spans="1:10" ht="12.75">
      <c r="A94" s="27" t="s">
        <v>24</v>
      </c>
      <c r="B94" s="121"/>
      <c r="C94" s="128"/>
      <c r="D94" s="121"/>
      <c r="E94" s="2"/>
      <c r="F94" s="2"/>
      <c r="G94" s="2"/>
      <c r="H94" s="2"/>
      <c r="I94" s="2"/>
      <c r="J94" s="2"/>
    </row>
    <row r="95" spans="1:10" ht="12.75">
      <c r="A95" s="27" t="s">
        <v>113</v>
      </c>
      <c r="B95" s="121"/>
      <c r="C95" s="128"/>
      <c r="D95" s="121"/>
      <c r="E95" s="2"/>
      <c r="F95" s="2"/>
      <c r="G95" s="2"/>
      <c r="H95" s="2"/>
      <c r="I95" s="2"/>
      <c r="J95" s="2"/>
    </row>
    <row r="96" spans="1:10" ht="12.75">
      <c r="A96" s="27" t="s">
        <v>114</v>
      </c>
      <c r="B96" s="121"/>
      <c r="C96" s="125"/>
      <c r="D96" s="121"/>
      <c r="E96" s="2"/>
      <c r="F96" s="2"/>
      <c r="G96" s="2"/>
      <c r="H96" s="2"/>
      <c r="I96" s="2"/>
      <c r="J96" s="2"/>
    </row>
    <row r="97" spans="1:10" ht="12.75">
      <c r="A97" s="29" t="s">
        <v>86</v>
      </c>
      <c r="B97" s="27"/>
      <c r="C97" s="129"/>
      <c r="D97" s="121"/>
      <c r="E97" s="2"/>
      <c r="F97" s="2"/>
      <c r="G97" s="2"/>
      <c r="H97" s="2"/>
      <c r="I97" s="2"/>
      <c r="J97" s="2"/>
    </row>
    <row r="98" spans="1:10" ht="12.75">
      <c r="A98" s="27"/>
      <c r="B98" s="27"/>
      <c r="C98" s="27"/>
      <c r="D98" s="121"/>
      <c r="E98" s="2"/>
      <c r="F98" s="2"/>
      <c r="G98" s="2"/>
      <c r="H98" s="2"/>
      <c r="I98" s="2"/>
      <c r="J98" s="2"/>
    </row>
    <row r="99" spans="1:10" ht="12.75">
      <c r="A99" s="17" t="s">
        <v>183</v>
      </c>
      <c r="B99" s="25"/>
      <c r="C99" s="24"/>
      <c r="D99" s="121"/>
      <c r="E99" s="2"/>
      <c r="F99" s="2"/>
      <c r="G99" s="2"/>
      <c r="H99" s="2"/>
      <c r="I99" s="2"/>
      <c r="J99" s="2"/>
    </row>
    <row r="100" spans="1:10" ht="12.75">
      <c r="A100" s="27" t="s">
        <v>189</v>
      </c>
      <c r="B100" s="43"/>
      <c r="C100" s="175"/>
      <c r="D100" s="121"/>
      <c r="E100" s="2"/>
      <c r="F100" s="2"/>
      <c r="G100" s="2"/>
      <c r="H100" s="2"/>
      <c r="I100" s="2"/>
      <c r="J100" s="2"/>
    </row>
    <row r="101" spans="1:10" ht="12.75">
      <c r="A101" s="27" t="s">
        <v>186</v>
      </c>
      <c r="B101" s="43"/>
      <c r="C101" s="125"/>
      <c r="D101" s="121"/>
      <c r="E101" s="2"/>
      <c r="F101" s="2"/>
      <c r="G101" s="2"/>
      <c r="H101" s="2"/>
      <c r="I101" s="2"/>
      <c r="J101" s="2"/>
    </row>
    <row r="102" spans="1:10" ht="12.75">
      <c r="A102" s="27" t="s">
        <v>195</v>
      </c>
      <c r="B102" s="43"/>
      <c r="C102" s="125"/>
      <c r="D102" s="121"/>
      <c r="E102" s="2"/>
      <c r="F102" s="2"/>
      <c r="G102" s="2"/>
      <c r="H102" s="2"/>
      <c r="I102" s="2"/>
      <c r="J102" s="2"/>
    </row>
    <row r="103" spans="1:10" ht="13.5" thickBot="1">
      <c r="A103" s="29" t="s">
        <v>133</v>
      </c>
      <c r="B103" s="27"/>
      <c r="C103" s="126"/>
      <c r="D103" s="121"/>
      <c r="E103" s="2"/>
      <c r="F103" s="2"/>
      <c r="G103" s="2"/>
      <c r="H103" s="2"/>
      <c r="I103" s="2"/>
      <c r="J103" s="2"/>
    </row>
    <row r="104" spans="1:10" ht="13.5" thickTop="1">
      <c r="A104" s="27"/>
      <c r="B104" s="27"/>
      <c r="C104" s="124">
        <f>IF(C103="","",IF(C103=131340,"Correct!","Try again!"))</f>
      </c>
      <c r="D104" s="121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</sheetData>
  <sheetProtection password="C690" sheet="1" objects="1" scenarios="1" selectLockedCells="1"/>
  <mergeCells count="14">
    <mergeCell ref="A80:C80"/>
    <mergeCell ref="A79:C79"/>
    <mergeCell ref="A78:C78"/>
    <mergeCell ref="A69:C69"/>
    <mergeCell ref="A68:C68"/>
    <mergeCell ref="A67:C67"/>
    <mergeCell ref="A50:C50"/>
    <mergeCell ref="A49:C49"/>
    <mergeCell ref="C2:E2"/>
    <mergeCell ref="C1:E1"/>
    <mergeCell ref="A48:C48"/>
    <mergeCell ref="A6:I6"/>
    <mergeCell ref="A5:I5"/>
    <mergeCell ref="C3:E3"/>
  </mergeCells>
  <dataValidations count="1">
    <dataValidation type="list" allowBlank="1" showInputMessage="1" showErrorMessage="1" sqref="D11:D33 F12:F34">
      <formula1>"(a), (b), (c), (d), (e), (f), (g), (h)"</formula1>
    </dataValidation>
  </dataValidations>
  <printOptions horizontalCentered="1"/>
  <pageMargins left="0" right="0" top="0.75" bottom="0.75" header="0.5" footer="0.5"/>
  <pageSetup horizontalDpi="600" verticalDpi="600" orientation="portrait" scale="95" r:id="rId3"/>
  <rowBreaks count="2" manualBreakCount="2">
    <brk id="47" max="255" man="1"/>
    <brk id="77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9" width="12.7109375" style="0" customWidth="1"/>
    <col min="10" max="10" width="2.7109375" style="0" customWidth="1"/>
    <col min="11" max="32" width="12.7109375" style="0" customWidth="1"/>
  </cols>
  <sheetData>
    <row r="1" spans="1:2" ht="12.75">
      <c r="A1" s="167" t="s">
        <v>150</v>
      </c>
      <c r="B1" s="167"/>
    </row>
    <row r="3" spans="1:10" ht="12.75">
      <c r="A3" s="164" t="s">
        <v>179</v>
      </c>
      <c r="B3" s="164"/>
      <c r="C3" s="164"/>
      <c r="D3" s="164"/>
      <c r="E3" s="164"/>
      <c r="F3" s="164"/>
      <c r="G3" s="164"/>
      <c r="H3" s="164"/>
      <c r="I3" s="164"/>
      <c r="J3" s="13"/>
    </row>
    <row r="4" spans="1:10" ht="12.75">
      <c r="A4" s="164" t="s">
        <v>103</v>
      </c>
      <c r="B4" s="164"/>
      <c r="C4" s="164"/>
      <c r="D4" s="164"/>
      <c r="E4" s="164"/>
      <c r="F4" s="164"/>
      <c r="G4" s="164"/>
      <c r="H4" s="164"/>
      <c r="I4" s="164"/>
      <c r="J4" s="13"/>
    </row>
    <row r="5" spans="1:10" ht="12.75">
      <c r="A5" s="28"/>
      <c r="B5" s="28"/>
      <c r="C5" s="28"/>
      <c r="D5" s="43"/>
      <c r="E5" s="43"/>
      <c r="F5" s="43"/>
      <c r="G5" s="43"/>
      <c r="H5" s="43"/>
      <c r="I5" s="27"/>
      <c r="J5" s="13"/>
    </row>
    <row r="6" spans="1:10" ht="12.75">
      <c r="A6" s="60"/>
      <c r="B6" s="60"/>
      <c r="C6" s="60"/>
      <c r="D6" s="65" t="s">
        <v>104</v>
      </c>
      <c r="E6" s="65"/>
      <c r="F6" s="61"/>
      <c r="G6" s="61"/>
      <c r="H6" s="65" t="s">
        <v>105</v>
      </c>
      <c r="I6" s="66"/>
      <c r="J6" s="13"/>
    </row>
    <row r="7" spans="1:10" ht="12.75">
      <c r="A7" s="60"/>
      <c r="B7" s="60"/>
      <c r="C7" s="60"/>
      <c r="D7" s="67" t="s">
        <v>106</v>
      </c>
      <c r="E7" s="68"/>
      <c r="F7" s="67" t="s">
        <v>107</v>
      </c>
      <c r="G7" s="65"/>
      <c r="H7" s="67" t="s">
        <v>106</v>
      </c>
      <c r="I7" s="66"/>
      <c r="J7" s="13"/>
    </row>
    <row r="8" spans="1:10" ht="12.75">
      <c r="A8" s="62" t="s">
        <v>108</v>
      </c>
      <c r="B8" s="62"/>
      <c r="C8" s="62"/>
      <c r="D8" s="62" t="s">
        <v>18</v>
      </c>
      <c r="E8" s="62" t="s">
        <v>19</v>
      </c>
      <c r="F8" s="62" t="s">
        <v>18</v>
      </c>
      <c r="G8" s="62" t="s">
        <v>19</v>
      </c>
      <c r="H8" s="62" t="s">
        <v>18</v>
      </c>
      <c r="I8" s="62" t="s">
        <v>19</v>
      </c>
      <c r="J8" s="13"/>
    </row>
    <row r="9" spans="1:10" ht="12.75">
      <c r="A9" s="31" t="s">
        <v>5</v>
      </c>
      <c r="B9" s="31"/>
      <c r="C9" s="31"/>
      <c r="D9" s="87">
        <v>27000</v>
      </c>
      <c r="E9" s="81"/>
      <c r="F9" s="81"/>
      <c r="G9" s="81"/>
      <c r="H9" s="87">
        <v>27000</v>
      </c>
      <c r="I9" s="81"/>
      <c r="J9" s="13"/>
    </row>
    <row r="10" spans="1:10" ht="12.75">
      <c r="A10" s="31" t="s">
        <v>6</v>
      </c>
      <c r="B10" s="31"/>
      <c r="C10" s="31"/>
      <c r="D10" s="81">
        <v>12000</v>
      </c>
      <c r="E10" s="81"/>
      <c r="F10" s="82"/>
      <c r="G10" s="83"/>
      <c r="H10" s="81">
        <v>22460</v>
      </c>
      <c r="I10" s="81"/>
      <c r="J10" s="13"/>
    </row>
    <row r="11" spans="1:10" ht="12.75">
      <c r="A11" s="29" t="s">
        <v>110</v>
      </c>
      <c r="B11" s="29"/>
      <c r="C11" s="29"/>
      <c r="D11" s="81">
        <v>18000</v>
      </c>
      <c r="E11" s="81"/>
      <c r="F11" s="83"/>
      <c r="G11" s="83"/>
      <c r="H11" s="81">
        <v>3000</v>
      </c>
      <c r="I11" s="81"/>
      <c r="J11" s="13"/>
    </row>
    <row r="12" spans="1:10" ht="12.75">
      <c r="A12" s="29" t="s">
        <v>8</v>
      </c>
      <c r="B12" s="29"/>
      <c r="C12" s="29"/>
      <c r="D12" s="81">
        <v>7320</v>
      </c>
      <c r="E12" s="81"/>
      <c r="F12" s="83"/>
      <c r="G12" s="83"/>
      <c r="H12" s="81">
        <v>4880</v>
      </c>
      <c r="I12" s="81"/>
      <c r="J12" s="13"/>
    </row>
    <row r="13" spans="1:10" ht="12.75">
      <c r="A13" s="29" t="s">
        <v>111</v>
      </c>
      <c r="B13" s="29"/>
      <c r="C13" s="29"/>
      <c r="D13" s="81">
        <v>92000</v>
      </c>
      <c r="E13" s="81"/>
      <c r="F13" s="83"/>
      <c r="G13" s="83"/>
      <c r="H13" s="81">
        <v>92000</v>
      </c>
      <c r="I13" s="81"/>
      <c r="J13" s="13"/>
    </row>
    <row r="14" spans="1:10" ht="12.75">
      <c r="A14" s="29" t="s">
        <v>157</v>
      </c>
      <c r="B14" s="29"/>
      <c r="C14" s="29"/>
      <c r="D14" s="81"/>
      <c r="E14" s="87">
        <v>12000</v>
      </c>
      <c r="F14" s="83"/>
      <c r="G14" s="83"/>
      <c r="H14" s="81"/>
      <c r="I14" s="87">
        <v>18000</v>
      </c>
      <c r="J14" s="13"/>
    </row>
    <row r="15" spans="1:10" ht="12.75">
      <c r="A15" s="29" t="s">
        <v>20</v>
      </c>
      <c r="B15" s="29"/>
      <c r="C15" s="29"/>
      <c r="D15" s="81"/>
      <c r="E15" s="81">
        <v>9300</v>
      </c>
      <c r="F15" s="83"/>
      <c r="G15" s="83"/>
      <c r="H15" s="81"/>
      <c r="I15" s="81">
        <v>10200</v>
      </c>
      <c r="J15" s="13"/>
    </row>
    <row r="16" spans="1:10" ht="12.75">
      <c r="A16" s="44" t="s">
        <v>112</v>
      </c>
      <c r="B16" s="44"/>
      <c r="C16" s="44"/>
      <c r="D16" s="81"/>
      <c r="E16" s="81">
        <v>0</v>
      </c>
      <c r="F16" s="83"/>
      <c r="G16" s="83"/>
      <c r="H16" s="81"/>
      <c r="I16" s="81">
        <v>800</v>
      </c>
      <c r="J16" s="13"/>
    </row>
    <row r="17" spans="1:10" ht="12.75">
      <c r="A17" s="29" t="s">
        <v>24</v>
      </c>
      <c r="B17" s="29"/>
      <c r="C17" s="29"/>
      <c r="D17" s="81"/>
      <c r="E17" s="81">
        <v>0</v>
      </c>
      <c r="F17" s="83"/>
      <c r="G17" s="83"/>
      <c r="H17" s="81"/>
      <c r="I17" s="81">
        <v>6600</v>
      </c>
      <c r="J17" s="13"/>
    </row>
    <row r="18" spans="1:10" ht="12.75">
      <c r="A18" s="29" t="s">
        <v>113</v>
      </c>
      <c r="B18" s="29"/>
      <c r="C18" s="29"/>
      <c r="D18" s="81"/>
      <c r="E18" s="81">
        <v>16000</v>
      </c>
      <c r="F18" s="83"/>
      <c r="G18" s="83"/>
      <c r="H18" s="81"/>
      <c r="I18" s="81">
        <v>14300</v>
      </c>
      <c r="J18" s="13"/>
    </row>
    <row r="19" spans="1:10" ht="12.75">
      <c r="A19" s="29" t="s">
        <v>114</v>
      </c>
      <c r="B19" s="29"/>
      <c r="C19" s="29"/>
      <c r="D19" s="81"/>
      <c r="E19" s="81">
        <v>44000</v>
      </c>
      <c r="F19" s="83"/>
      <c r="G19" s="83"/>
      <c r="H19" s="81"/>
      <c r="I19" s="81">
        <v>44000</v>
      </c>
      <c r="J19" s="13"/>
    </row>
    <row r="20" spans="1:10" ht="12.75">
      <c r="A20" s="29" t="s">
        <v>189</v>
      </c>
      <c r="B20" s="29"/>
      <c r="C20" s="29"/>
      <c r="D20" s="81"/>
      <c r="E20" s="81">
        <v>5000</v>
      </c>
      <c r="F20" s="83"/>
      <c r="G20" s="83"/>
      <c r="H20" s="81"/>
      <c r="I20" s="81">
        <v>5000</v>
      </c>
      <c r="J20" s="13"/>
    </row>
    <row r="21" spans="1:10" ht="12.75">
      <c r="A21" s="29" t="s">
        <v>186</v>
      </c>
      <c r="B21" s="29"/>
      <c r="C21" s="29"/>
      <c r="D21" s="81"/>
      <c r="E21" s="81">
        <v>23420</v>
      </c>
      <c r="F21" s="83"/>
      <c r="G21" s="83"/>
      <c r="H21" s="81"/>
      <c r="I21" s="81">
        <v>23420</v>
      </c>
      <c r="J21" s="13"/>
    </row>
    <row r="22" spans="1:10" ht="12.75">
      <c r="A22" s="29" t="s">
        <v>185</v>
      </c>
      <c r="B22" s="29"/>
      <c r="C22" s="29"/>
      <c r="D22" s="81">
        <v>10000</v>
      </c>
      <c r="E22" s="81"/>
      <c r="F22" s="83"/>
      <c r="G22" s="83"/>
      <c r="H22" s="81">
        <v>10000</v>
      </c>
      <c r="I22" s="81"/>
      <c r="J22" s="13"/>
    </row>
    <row r="23" spans="1:10" ht="12.75">
      <c r="A23" s="29" t="s">
        <v>115</v>
      </c>
      <c r="B23" s="29"/>
      <c r="C23" s="29"/>
      <c r="D23" s="81"/>
      <c r="E23" s="81">
        <v>156000</v>
      </c>
      <c r="F23" s="83"/>
      <c r="G23" s="83"/>
      <c r="H23" s="81"/>
      <c r="I23" s="81">
        <v>168160</v>
      </c>
      <c r="J23" s="13"/>
    </row>
    <row r="24" spans="1:10" ht="12.75">
      <c r="A24" s="29" t="s">
        <v>158</v>
      </c>
      <c r="B24" s="29"/>
      <c r="C24" s="29"/>
      <c r="D24" s="81">
        <v>0</v>
      </c>
      <c r="E24" s="81"/>
      <c r="F24" s="83"/>
      <c r="G24" s="83"/>
      <c r="H24" s="81">
        <v>6000</v>
      </c>
      <c r="I24" s="81"/>
      <c r="J24" s="13"/>
    </row>
    <row r="25" spans="1:10" ht="12.75">
      <c r="A25" s="29" t="s">
        <v>38</v>
      </c>
      <c r="B25" s="29"/>
      <c r="C25" s="29"/>
      <c r="D25" s="81">
        <v>71000</v>
      </c>
      <c r="E25" s="81"/>
      <c r="F25" s="83"/>
      <c r="G25" s="83"/>
      <c r="H25" s="81">
        <v>77600</v>
      </c>
      <c r="I25" s="81"/>
      <c r="J25" s="13"/>
    </row>
    <row r="26" spans="1:10" ht="12.75">
      <c r="A26" s="29" t="s">
        <v>116</v>
      </c>
      <c r="B26" s="29"/>
      <c r="C26" s="29"/>
      <c r="D26" s="81">
        <v>1400</v>
      </c>
      <c r="E26" s="81"/>
      <c r="F26" s="83"/>
      <c r="G26" s="83"/>
      <c r="H26" s="81">
        <v>2200</v>
      </c>
      <c r="I26" s="81"/>
      <c r="J26" s="13"/>
    </row>
    <row r="27" spans="1:10" ht="12.75">
      <c r="A27" s="29" t="s">
        <v>42</v>
      </c>
      <c r="B27" s="29"/>
      <c r="C27" s="29"/>
      <c r="D27" s="81">
        <v>0</v>
      </c>
      <c r="E27" s="81"/>
      <c r="F27" s="83"/>
      <c r="G27" s="83"/>
      <c r="H27" s="81">
        <v>2440</v>
      </c>
      <c r="I27" s="81"/>
      <c r="J27" s="13"/>
    </row>
    <row r="28" spans="1:10" ht="12.75">
      <c r="A28" s="29" t="s">
        <v>44</v>
      </c>
      <c r="B28" s="29"/>
      <c r="C28" s="29"/>
      <c r="D28" s="81">
        <v>13200</v>
      </c>
      <c r="E28" s="81"/>
      <c r="F28" s="83"/>
      <c r="G28" s="83"/>
      <c r="H28" s="81">
        <v>13200</v>
      </c>
      <c r="I28" s="81"/>
      <c r="J28" s="13"/>
    </row>
    <row r="29" spans="1:10" ht="12.75">
      <c r="A29" s="29" t="s">
        <v>117</v>
      </c>
      <c r="B29" s="29"/>
      <c r="C29" s="29"/>
      <c r="D29" s="81">
        <v>0</v>
      </c>
      <c r="E29" s="81"/>
      <c r="F29" s="83"/>
      <c r="G29" s="83"/>
      <c r="H29" s="81">
        <v>15000</v>
      </c>
      <c r="I29" s="81"/>
      <c r="J29" s="13"/>
    </row>
    <row r="30" spans="1:10" ht="12.75">
      <c r="A30" s="29" t="s">
        <v>47</v>
      </c>
      <c r="B30" s="29"/>
      <c r="C30" s="29"/>
      <c r="D30" s="84">
        <v>13800</v>
      </c>
      <c r="E30" s="84"/>
      <c r="F30" s="85"/>
      <c r="G30" s="85"/>
      <c r="H30" s="84">
        <v>14700</v>
      </c>
      <c r="I30" s="84"/>
      <c r="J30" s="13"/>
    </row>
    <row r="31" spans="1:10" ht="13.5" thickBot="1">
      <c r="A31" s="29" t="s">
        <v>93</v>
      </c>
      <c r="B31" s="29"/>
      <c r="C31" s="29"/>
      <c r="D31" s="88">
        <f>SUM(D9:D30)</f>
        <v>265720</v>
      </c>
      <c r="E31" s="88">
        <f>SUM(E9:E30)</f>
        <v>265720</v>
      </c>
      <c r="F31" s="86"/>
      <c r="G31" s="86"/>
      <c r="H31" s="88">
        <f>SUM(H9:H30)</f>
        <v>290480</v>
      </c>
      <c r="I31" s="88">
        <f>SUM(I9:I30)</f>
        <v>290480</v>
      </c>
      <c r="J31" s="13"/>
    </row>
    <row r="32" spans="1:10" ht="13.5" thickTop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2.75">
      <c r="A33" s="168" t="s">
        <v>134</v>
      </c>
      <c r="B33" s="168"/>
      <c r="C33" s="29"/>
      <c r="D33" s="13"/>
      <c r="E33" s="13"/>
      <c r="F33" s="13"/>
      <c r="G33" s="13"/>
      <c r="H33" s="13"/>
      <c r="I33" s="13"/>
      <c r="J33" s="13"/>
    </row>
    <row r="34" spans="1:10" ht="12.7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2.75">
      <c r="A35" s="166" t="s">
        <v>280</v>
      </c>
      <c r="B35" s="166"/>
      <c r="C35" s="166"/>
      <c r="D35" s="89">
        <v>23420</v>
      </c>
      <c r="E35" s="13"/>
      <c r="F35" s="13"/>
      <c r="G35" s="13"/>
      <c r="H35" s="13"/>
      <c r="I35" s="13"/>
      <c r="J35" s="13"/>
    </row>
    <row r="36" spans="1:10" ht="12.75">
      <c r="A36" s="13" t="s">
        <v>281</v>
      </c>
      <c r="B36" s="13"/>
      <c r="C36" s="13"/>
      <c r="D36" s="80">
        <v>10000</v>
      </c>
      <c r="E36" s="13"/>
      <c r="F36" s="13"/>
      <c r="G36" s="13"/>
      <c r="H36" s="13"/>
      <c r="I36" s="13"/>
      <c r="J36" s="13"/>
    </row>
    <row r="37" spans="1:10" ht="12.75">
      <c r="A37" s="13"/>
      <c r="B37" s="13"/>
      <c r="C37" s="13"/>
      <c r="D37" s="78"/>
      <c r="E37" s="13"/>
      <c r="F37" s="13"/>
      <c r="G37" s="13"/>
      <c r="H37" s="13"/>
      <c r="I37" s="13"/>
      <c r="J37" s="13"/>
    </row>
    <row r="38" spans="1:10" ht="12.75">
      <c r="A38" s="12" t="s">
        <v>126</v>
      </c>
      <c r="B38" s="12"/>
      <c r="C38" s="12"/>
      <c r="D38" s="90"/>
      <c r="E38" s="13"/>
      <c r="F38" s="13"/>
      <c r="G38" s="13"/>
      <c r="H38" s="13"/>
      <c r="I38" s="13"/>
      <c r="J38" s="13"/>
    </row>
    <row r="39" spans="1:10" ht="12.75">
      <c r="A39" s="14" t="s">
        <v>147</v>
      </c>
      <c r="B39" s="14"/>
      <c r="C39" s="14"/>
      <c r="D39" s="78">
        <v>37020</v>
      </c>
      <c r="E39" s="13"/>
      <c r="F39" s="13"/>
      <c r="G39" s="13"/>
      <c r="H39" s="13"/>
      <c r="I39" s="13"/>
      <c r="J39" s="13"/>
    </row>
    <row r="40" spans="1:10" ht="12.75">
      <c r="A40" s="13" t="s">
        <v>148</v>
      </c>
      <c r="B40" s="13"/>
      <c r="C40" s="13"/>
      <c r="D40" s="80">
        <v>131340</v>
      </c>
      <c r="E40" s="13"/>
      <c r="F40" s="13"/>
      <c r="G40" s="13"/>
      <c r="H40" s="13"/>
      <c r="I40" s="13"/>
      <c r="J40" s="13"/>
    </row>
    <row r="41" spans="1:10" ht="12.75">
      <c r="A41" s="13"/>
      <c r="B41" s="13"/>
      <c r="C41" s="13"/>
      <c r="D41" s="13"/>
      <c r="E41" s="13"/>
      <c r="F41" s="13"/>
      <c r="G41" s="13"/>
      <c r="H41" s="13"/>
      <c r="I41" s="13"/>
      <c r="J41" s="13"/>
    </row>
  </sheetData>
  <sheetProtection password="C690" sheet="1" objects="1" scenarios="1" selectLockedCells="1" selectUnlockedCells="1"/>
  <mergeCells count="5">
    <mergeCell ref="A35:C35"/>
    <mergeCell ref="A1:B1"/>
    <mergeCell ref="A4:I4"/>
    <mergeCell ref="A3:I3"/>
    <mergeCell ref="A33:B3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7"/>
  <sheetViews>
    <sheetView showGridLines="0" zoomScalePageLayoutView="0" workbookViewId="0" topLeftCell="A1">
      <selection activeCell="E1" sqref="E1:F1"/>
    </sheetView>
  </sheetViews>
  <sheetFormatPr defaultColWidth="9.140625" defaultRowHeight="12.75"/>
  <cols>
    <col min="1" max="1" width="8.28125" style="4" customWidth="1"/>
    <col min="2" max="37" width="12.7109375" style="4" customWidth="1"/>
    <col min="38" max="16384" width="9.140625" style="4" customWidth="1"/>
  </cols>
  <sheetData>
    <row r="1" spans="4:6" ht="12.75">
      <c r="D1" s="1" t="s">
        <v>0</v>
      </c>
      <c r="E1" s="156"/>
      <c r="F1" s="156"/>
    </row>
    <row r="2" spans="4:6" ht="12.75">
      <c r="D2" s="1" t="s">
        <v>2</v>
      </c>
      <c r="E2" s="156"/>
      <c r="F2" s="156"/>
    </row>
    <row r="3" spans="4:6" ht="12.75">
      <c r="D3" s="2"/>
      <c r="E3" s="155" t="s">
        <v>279</v>
      </c>
      <c r="F3" s="155"/>
    </row>
    <row r="4" spans="7:8" ht="12.75">
      <c r="G4" s="2"/>
      <c r="H4" s="3"/>
    </row>
    <row r="5" spans="1:9" ht="12.75">
      <c r="A5" s="54" t="s">
        <v>258</v>
      </c>
      <c r="B5" s="19"/>
      <c r="C5" s="19"/>
      <c r="D5" s="19"/>
      <c r="E5" s="19"/>
      <c r="F5" s="19"/>
      <c r="G5" s="121"/>
      <c r="H5" s="169"/>
      <c r="I5" s="19"/>
    </row>
    <row r="6" spans="1:9" ht="12.75">
      <c r="A6" s="19"/>
      <c r="B6" s="19" t="s">
        <v>196</v>
      </c>
      <c r="C6" s="19"/>
      <c r="D6" s="19"/>
      <c r="E6" s="19"/>
      <c r="F6" s="19"/>
      <c r="G6" s="19"/>
      <c r="H6" s="19"/>
      <c r="I6" s="19"/>
    </row>
    <row r="7" spans="1:9" ht="12.75">
      <c r="A7" s="19"/>
      <c r="B7" s="19"/>
      <c r="C7" s="19"/>
      <c r="D7" s="19"/>
      <c r="E7" s="19"/>
      <c r="F7" s="19"/>
      <c r="G7" s="19"/>
      <c r="H7" s="19"/>
      <c r="I7" s="19"/>
    </row>
    <row r="8" spans="1:9" ht="12.75">
      <c r="A8" s="19"/>
      <c r="B8" s="19"/>
      <c r="C8" s="19"/>
      <c r="D8" s="19"/>
      <c r="E8" s="19"/>
      <c r="F8" s="19"/>
      <c r="G8" s="19"/>
      <c r="H8" s="19"/>
      <c r="I8" s="19"/>
    </row>
    <row r="9" spans="1:9" ht="12.75">
      <c r="A9" s="157" t="s">
        <v>197</v>
      </c>
      <c r="B9" s="157"/>
      <c r="C9" s="157"/>
      <c r="D9" s="157"/>
      <c r="E9" s="157"/>
      <c r="F9" s="157"/>
      <c r="G9" s="157"/>
      <c r="H9" s="157"/>
      <c r="I9" s="19"/>
    </row>
    <row r="10" spans="1:9" ht="12.75">
      <c r="A10" s="157" t="s">
        <v>11</v>
      </c>
      <c r="B10" s="157"/>
      <c r="C10" s="157"/>
      <c r="D10" s="157"/>
      <c r="E10" s="157"/>
      <c r="F10" s="157"/>
      <c r="G10" s="157"/>
      <c r="H10" s="157"/>
      <c r="I10" s="19"/>
    </row>
    <row r="11" spans="1:9" ht="12.75">
      <c r="A11" s="56" t="s">
        <v>15</v>
      </c>
      <c r="B11" s="57" t="s">
        <v>16</v>
      </c>
      <c r="C11" s="57"/>
      <c r="D11" s="57"/>
      <c r="E11" s="57"/>
      <c r="F11" s="57" t="s">
        <v>198</v>
      </c>
      <c r="G11" s="170" t="s">
        <v>18</v>
      </c>
      <c r="H11" s="170" t="s">
        <v>19</v>
      </c>
      <c r="I11" s="19"/>
    </row>
    <row r="12" spans="1:9" ht="12.75">
      <c r="A12" s="171" t="s">
        <v>199</v>
      </c>
      <c r="B12" s="37"/>
      <c r="C12" s="37"/>
      <c r="D12" s="37"/>
      <c r="E12" s="37"/>
      <c r="F12" s="37"/>
      <c r="G12" s="172"/>
      <c r="H12" s="172"/>
      <c r="I12" s="19"/>
    </row>
    <row r="13" spans="1:9" ht="12.75">
      <c r="A13" s="173">
        <v>40634</v>
      </c>
      <c r="B13" s="29" t="s">
        <v>5</v>
      </c>
      <c r="C13" s="29"/>
      <c r="D13" s="29"/>
      <c r="E13" s="29"/>
      <c r="F13" s="174">
        <v>101</v>
      </c>
      <c r="G13" s="175"/>
      <c r="H13" s="28"/>
      <c r="I13" s="19"/>
    </row>
    <row r="14" spans="1:9" ht="12.75">
      <c r="A14" s="26"/>
      <c r="B14" s="29" t="s">
        <v>200</v>
      </c>
      <c r="C14" s="29"/>
      <c r="D14" s="29"/>
      <c r="E14" s="29"/>
      <c r="F14" s="176">
        <v>167</v>
      </c>
      <c r="G14" s="113"/>
      <c r="H14" s="28"/>
      <c r="I14" s="19"/>
    </row>
    <row r="15" spans="1:9" ht="12.75">
      <c r="A15" s="26"/>
      <c r="B15" s="29" t="s">
        <v>286</v>
      </c>
      <c r="C15" s="29"/>
      <c r="D15" s="29"/>
      <c r="E15" s="29"/>
      <c r="F15" s="176">
        <v>307</v>
      </c>
      <c r="G15" s="28"/>
      <c r="H15" s="113"/>
      <c r="I15" s="41">
        <f>IF(H15="","",IF(H15=60000,"«- Correct!","«- Try again!"))</f>
      </c>
    </row>
    <row r="16" spans="1:9" ht="12.75">
      <c r="A16" s="26"/>
      <c r="B16" s="177" t="s">
        <v>287</v>
      </c>
      <c r="C16" s="177"/>
      <c r="D16" s="177"/>
      <c r="E16" s="177"/>
      <c r="F16" s="177"/>
      <c r="G16" s="28"/>
      <c r="H16" s="178"/>
      <c r="I16" s="41"/>
    </row>
    <row r="17" spans="1:9" ht="12.75">
      <c r="A17" s="26"/>
      <c r="B17" s="29"/>
      <c r="C17" s="29"/>
      <c r="D17" s="29"/>
      <c r="E17" s="29"/>
      <c r="F17" s="176"/>
      <c r="G17" s="28"/>
      <c r="H17" s="178"/>
      <c r="I17" s="41"/>
    </row>
    <row r="18" spans="1:9" ht="12.75">
      <c r="A18" s="27">
        <v>2</v>
      </c>
      <c r="B18" s="29" t="s">
        <v>54</v>
      </c>
      <c r="C18" s="29"/>
      <c r="D18" s="29"/>
      <c r="E18" s="29"/>
      <c r="F18" s="174">
        <v>640</v>
      </c>
      <c r="G18" s="113"/>
      <c r="H18" s="28"/>
      <c r="I18" s="19"/>
    </row>
    <row r="19" spans="1:9" ht="12.75">
      <c r="A19" s="26"/>
      <c r="B19" s="29" t="s">
        <v>201</v>
      </c>
      <c r="C19" s="29"/>
      <c r="D19" s="29"/>
      <c r="E19" s="29"/>
      <c r="F19" s="176">
        <v>101</v>
      </c>
      <c r="G19" s="28"/>
      <c r="H19" s="113"/>
      <c r="I19" s="41">
        <f>IF(H19="","",IF(H19=1700,"«- Correct!","«- Try again!"))</f>
      </c>
    </row>
    <row r="20" spans="1:9" ht="12.75">
      <c r="A20" s="26"/>
      <c r="B20" s="177" t="s">
        <v>202</v>
      </c>
      <c r="C20" s="177"/>
      <c r="D20" s="177"/>
      <c r="E20" s="177"/>
      <c r="F20" s="177"/>
      <c r="G20" s="28"/>
      <c r="H20" s="178"/>
      <c r="I20" s="41"/>
    </row>
    <row r="21" spans="1:9" ht="12.75">
      <c r="A21" s="26"/>
      <c r="B21" s="29"/>
      <c r="C21" s="29"/>
      <c r="D21" s="29"/>
      <c r="E21" s="29"/>
      <c r="F21" s="176"/>
      <c r="G21" s="28"/>
      <c r="H21" s="178"/>
      <c r="I21" s="41"/>
    </row>
    <row r="22" spans="1:9" ht="12.75">
      <c r="A22" s="27">
        <v>3</v>
      </c>
      <c r="B22" s="29" t="s">
        <v>203</v>
      </c>
      <c r="C22" s="29"/>
      <c r="D22" s="29"/>
      <c r="E22" s="29"/>
      <c r="F22" s="174">
        <v>124</v>
      </c>
      <c r="G22" s="113"/>
      <c r="H22" s="28"/>
      <c r="I22" s="19"/>
    </row>
    <row r="23" spans="1:9" ht="12.75">
      <c r="A23" s="26"/>
      <c r="B23" s="29" t="s">
        <v>201</v>
      </c>
      <c r="C23" s="29"/>
      <c r="D23" s="29"/>
      <c r="E23" s="29"/>
      <c r="F23" s="176">
        <v>101</v>
      </c>
      <c r="G23" s="28"/>
      <c r="H23" s="113"/>
      <c r="I23" s="41">
        <f>IF(H23="","",IF(H23=1100,"«- Correct!","«- Try again!"))</f>
      </c>
    </row>
    <row r="24" spans="1:9" ht="12.75">
      <c r="A24" s="26"/>
      <c r="B24" s="177" t="s">
        <v>204</v>
      </c>
      <c r="C24" s="177"/>
      <c r="D24" s="177"/>
      <c r="E24" s="177"/>
      <c r="F24" s="177"/>
      <c r="G24" s="28"/>
      <c r="H24" s="178"/>
      <c r="I24" s="41"/>
    </row>
    <row r="25" spans="1:9" ht="12.75">
      <c r="A25" s="26"/>
      <c r="B25" s="29"/>
      <c r="C25" s="29"/>
      <c r="D25" s="29"/>
      <c r="E25" s="29"/>
      <c r="F25" s="176"/>
      <c r="G25" s="28"/>
      <c r="H25" s="178"/>
      <c r="I25" s="41"/>
    </row>
    <row r="26" spans="1:9" ht="12.75">
      <c r="A26" s="27">
        <v>10</v>
      </c>
      <c r="B26" s="29" t="s">
        <v>53</v>
      </c>
      <c r="C26" s="29"/>
      <c r="D26" s="29"/>
      <c r="E26" s="29"/>
      <c r="F26" s="174">
        <v>128</v>
      </c>
      <c r="G26" s="113"/>
      <c r="H26" s="28"/>
      <c r="I26" s="19"/>
    </row>
    <row r="27" spans="1:9" ht="12.75">
      <c r="A27" s="26"/>
      <c r="B27" s="29" t="s">
        <v>201</v>
      </c>
      <c r="C27" s="29"/>
      <c r="D27" s="29"/>
      <c r="E27" s="29"/>
      <c r="F27" s="176">
        <v>101</v>
      </c>
      <c r="G27" s="28"/>
      <c r="H27" s="113"/>
      <c r="I27" s="41">
        <f>IF(H27="","",IF(H27=3600,"«- Correct!","«- Try again!"))</f>
      </c>
    </row>
    <row r="28" spans="1:9" ht="12.75">
      <c r="A28" s="26"/>
      <c r="B28" s="177" t="s">
        <v>205</v>
      </c>
      <c r="C28" s="177"/>
      <c r="D28" s="177"/>
      <c r="E28" s="177"/>
      <c r="F28" s="177"/>
      <c r="G28" s="28"/>
      <c r="H28" s="178"/>
      <c r="I28" s="41"/>
    </row>
    <row r="29" spans="1:9" ht="12.75">
      <c r="A29" s="26"/>
      <c r="B29" s="29"/>
      <c r="C29" s="29"/>
      <c r="D29" s="29"/>
      <c r="E29" s="29"/>
      <c r="F29" s="176"/>
      <c r="G29" s="28"/>
      <c r="H29" s="178"/>
      <c r="I29" s="41"/>
    </row>
    <row r="30" spans="1:9" ht="12.75">
      <c r="A30" s="27">
        <v>14</v>
      </c>
      <c r="B30" s="29" t="s">
        <v>48</v>
      </c>
      <c r="C30" s="29"/>
      <c r="D30" s="29"/>
      <c r="E30" s="29"/>
      <c r="F30" s="174">
        <v>622</v>
      </c>
      <c r="G30" s="113"/>
      <c r="H30" s="28"/>
      <c r="I30" s="19"/>
    </row>
    <row r="31" spans="1:9" ht="12.75">
      <c r="A31" s="26"/>
      <c r="B31" s="29" t="s">
        <v>201</v>
      </c>
      <c r="C31" s="29"/>
      <c r="D31" s="29"/>
      <c r="E31" s="29"/>
      <c r="F31" s="174">
        <v>101</v>
      </c>
      <c r="G31" s="28"/>
      <c r="H31" s="113"/>
      <c r="I31" s="41">
        <f>IF(H31="","",IF(H31=1800,"«- Correct!","«- Try again!"))</f>
      </c>
    </row>
    <row r="32" spans="1:9" ht="12.75">
      <c r="A32" s="26"/>
      <c r="B32" s="177" t="s">
        <v>206</v>
      </c>
      <c r="C32" s="177"/>
      <c r="D32" s="177"/>
      <c r="E32" s="177"/>
      <c r="F32" s="177"/>
      <c r="G32" s="28"/>
      <c r="H32" s="178"/>
      <c r="I32" s="41"/>
    </row>
    <row r="33" spans="1:9" ht="12.75">
      <c r="A33" s="26"/>
      <c r="B33" s="29"/>
      <c r="C33" s="29"/>
      <c r="D33" s="29"/>
      <c r="E33" s="29"/>
      <c r="F33" s="174"/>
      <c r="G33" s="28"/>
      <c r="H33" s="41"/>
      <c r="I33" s="41"/>
    </row>
    <row r="34" spans="1:9" ht="12.75">
      <c r="A34" s="27">
        <v>24</v>
      </c>
      <c r="B34" s="29" t="s">
        <v>5</v>
      </c>
      <c r="C34" s="29"/>
      <c r="D34" s="29"/>
      <c r="E34" s="29"/>
      <c r="F34" s="174">
        <v>101</v>
      </c>
      <c r="G34" s="113"/>
      <c r="H34" s="28"/>
      <c r="I34" s="19"/>
    </row>
    <row r="35" spans="1:9" ht="12.75">
      <c r="A35" s="26"/>
      <c r="B35" s="29" t="s">
        <v>207</v>
      </c>
      <c r="C35" s="29"/>
      <c r="D35" s="29"/>
      <c r="E35" s="29"/>
      <c r="F35" s="174">
        <v>405</v>
      </c>
      <c r="G35" s="28"/>
      <c r="H35" s="113"/>
      <c r="I35" s="41">
        <f>IF(H35="","",IF(H35=7900,"«- Correct!","«- Try again!"))</f>
      </c>
    </row>
    <row r="36" spans="1:9" ht="12.75">
      <c r="A36" s="26"/>
      <c r="B36" s="177" t="s">
        <v>208</v>
      </c>
      <c r="C36" s="177"/>
      <c r="D36" s="177"/>
      <c r="E36" s="177"/>
      <c r="F36" s="177"/>
      <c r="G36" s="28"/>
      <c r="H36" s="178"/>
      <c r="I36" s="41"/>
    </row>
    <row r="37" spans="1:9" ht="12.75">
      <c r="A37" s="26"/>
      <c r="B37" s="29"/>
      <c r="C37" s="29"/>
      <c r="D37" s="29"/>
      <c r="E37" s="29"/>
      <c r="F37" s="174"/>
      <c r="G37" s="28"/>
      <c r="H37" s="178"/>
      <c r="I37" s="41"/>
    </row>
    <row r="38" spans="1:9" ht="12.75">
      <c r="A38" s="27">
        <v>28</v>
      </c>
      <c r="B38" s="29" t="s">
        <v>48</v>
      </c>
      <c r="C38" s="29"/>
      <c r="D38" s="29"/>
      <c r="E38" s="29"/>
      <c r="F38" s="174">
        <v>622</v>
      </c>
      <c r="G38" s="113"/>
      <c r="H38" s="28"/>
      <c r="I38" s="19"/>
    </row>
    <row r="39" spans="1:9" ht="12.75">
      <c r="A39" s="26"/>
      <c r="B39" s="29" t="s">
        <v>201</v>
      </c>
      <c r="C39" s="29"/>
      <c r="D39" s="29"/>
      <c r="E39" s="29"/>
      <c r="F39" s="174">
        <v>101</v>
      </c>
      <c r="G39" s="28"/>
      <c r="H39" s="113"/>
      <c r="I39" s="41">
        <f>IF(H39="","",IF(H39=1800,"«- Correct!","«- Try again!"))</f>
      </c>
    </row>
    <row r="40" spans="1:9" ht="12.75">
      <c r="A40" s="26"/>
      <c r="B40" s="177" t="s">
        <v>206</v>
      </c>
      <c r="C40" s="177"/>
      <c r="D40" s="177"/>
      <c r="E40" s="177"/>
      <c r="F40" s="177"/>
      <c r="G40" s="28"/>
      <c r="H40" s="178"/>
      <c r="I40" s="41"/>
    </row>
    <row r="41" spans="1:9" ht="12.75">
      <c r="A41" s="26"/>
      <c r="B41" s="29"/>
      <c r="C41" s="29"/>
      <c r="D41" s="29"/>
      <c r="E41" s="29"/>
      <c r="F41" s="174"/>
      <c r="G41" s="28"/>
      <c r="H41" s="178"/>
      <c r="I41" s="41"/>
    </row>
    <row r="42" spans="1:9" ht="12.75">
      <c r="A42" s="26">
        <v>29</v>
      </c>
      <c r="B42" s="29" t="s">
        <v>209</v>
      </c>
      <c r="C42" s="29"/>
      <c r="D42" s="29"/>
      <c r="E42" s="29"/>
      <c r="F42" s="174">
        <v>684</v>
      </c>
      <c r="G42" s="113"/>
      <c r="H42" s="28"/>
      <c r="I42" s="19"/>
    </row>
    <row r="43" spans="1:9" ht="12.75">
      <c r="A43" s="26"/>
      <c r="B43" s="29" t="s">
        <v>201</v>
      </c>
      <c r="C43" s="29"/>
      <c r="D43" s="29"/>
      <c r="E43" s="29"/>
      <c r="F43" s="174">
        <v>101</v>
      </c>
      <c r="G43" s="28"/>
      <c r="H43" s="113"/>
      <c r="I43" s="41">
        <f>IF(H43="","",IF(H43=250,"«- Correct!","«- Try again!"))</f>
      </c>
    </row>
    <row r="44" spans="1:9" ht="12.75">
      <c r="A44" s="26"/>
      <c r="B44" s="177" t="s">
        <v>210</v>
      </c>
      <c r="C44" s="177"/>
      <c r="D44" s="177"/>
      <c r="E44" s="177"/>
      <c r="F44" s="177"/>
      <c r="G44" s="28"/>
      <c r="H44" s="178"/>
      <c r="I44" s="41"/>
    </row>
    <row r="45" spans="1:9" ht="12.75">
      <c r="A45" s="26"/>
      <c r="B45" s="29"/>
      <c r="C45" s="29"/>
      <c r="D45" s="29"/>
      <c r="E45" s="29"/>
      <c r="F45" s="174"/>
      <c r="G45" s="28"/>
      <c r="H45" s="178"/>
      <c r="I45" s="41"/>
    </row>
    <row r="46" spans="1:9" ht="12.75">
      <c r="A46" s="27">
        <v>30</v>
      </c>
      <c r="B46" s="29" t="s">
        <v>211</v>
      </c>
      <c r="C46" s="29"/>
      <c r="D46" s="29"/>
      <c r="E46" s="29"/>
      <c r="F46" s="174">
        <v>688</v>
      </c>
      <c r="G46" s="113"/>
      <c r="H46" s="28"/>
      <c r="I46" s="19"/>
    </row>
    <row r="47" spans="1:9" ht="12.75">
      <c r="A47" s="26"/>
      <c r="B47" s="29" t="s">
        <v>201</v>
      </c>
      <c r="C47" s="29"/>
      <c r="D47" s="29"/>
      <c r="E47" s="29"/>
      <c r="F47" s="34">
        <v>101</v>
      </c>
      <c r="G47" s="28"/>
      <c r="H47" s="113"/>
      <c r="I47" s="41">
        <f>IF(H47="","",IF(H47=650,"«- Correct!","«- Try again!"))</f>
      </c>
    </row>
    <row r="48" spans="1:9" ht="12.75">
      <c r="A48" s="26"/>
      <c r="B48" s="177" t="s">
        <v>212</v>
      </c>
      <c r="C48" s="177"/>
      <c r="D48" s="177"/>
      <c r="E48" s="177"/>
      <c r="F48" s="177"/>
      <c r="G48" s="28"/>
      <c r="H48" s="178"/>
      <c r="I48" s="41"/>
    </row>
    <row r="49" spans="1:9" ht="12.75">
      <c r="A49" s="26"/>
      <c r="B49" s="29"/>
      <c r="C49" s="29"/>
      <c r="D49" s="29"/>
      <c r="E49" s="29"/>
      <c r="F49" s="34"/>
      <c r="G49" s="28"/>
      <c r="H49" s="178"/>
      <c r="I49" s="41"/>
    </row>
    <row r="50" spans="1:9" ht="12.75">
      <c r="A50" s="27">
        <v>30</v>
      </c>
      <c r="B50" s="29" t="s">
        <v>185</v>
      </c>
      <c r="C50" s="29"/>
      <c r="D50" s="29"/>
      <c r="E50" s="29"/>
      <c r="F50" s="174">
        <v>319</v>
      </c>
      <c r="G50" s="113"/>
      <c r="H50" s="28"/>
      <c r="I50" s="19"/>
    </row>
    <row r="51" spans="1:9" ht="12.75">
      <c r="A51" s="26"/>
      <c r="B51" s="29" t="s">
        <v>201</v>
      </c>
      <c r="C51" s="29"/>
      <c r="D51" s="29"/>
      <c r="E51" s="29"/>
      <c r="F51" s="174">
        <v>101</v>
      </c>
      <c r="G51" s="13"/>
      <c r="H51" s="113"/>
      <c r="I51" s="41">
        <f>IF(H51="","",IF(H51=1500,"«- Correct!","«- Try again!"))</f>
      </c>
    </row>
    <row r="52" spans="1:9" ht="12.75">
      <c r="A52" s="26"/>
      <c r="B52" s="177" t="s">
        <v>288</v>
      </c>
      <c r="C52" s="177"/>
      <c r="D52" s="177"/>
      <c r="E52" s="177"/>
      <c r="F52" s="177"/>
      <c r="G52" s="13"/>
      <c r="H52" s="178"/>
      <c r="I52" s="41"/>
    </row>
    <row r="53" spans="1:9" ht="12.75">
      <c r="A53" s="26"/>
      <c r="B53" s="29"/>
      <c r="C53" s="29"/>
      <c r="D53" s="29"/>
      <c r="E53" s="29"/>
      <c r="F53" s="174"/>
      <c r="G53" s="13"/>
      <c r="H53" s="178"/>
      <c r="I53" s="41"/>
    </row>
    <row r="54" spans="1:9" ht="12.75">
      <c r="A54" s="60" t="s">
        <v>213</v>
      </c>
      <c r="B54" s="29"/>
      <c r="C54" s="29"/>
      <c r="D54" s="29"/>
      <c r="E54" s="29"/>
      <c r="F54" s="174"/>
      <c r="G54" s="28"/>
      <c r="H54" s="28"/>
      <c r="I54" s="19"/>
    </row>
    <row r="55" spans="1:9" ht="12.75">
      <c r="A55" s="179">
        <v>40663</v>
      </c>
      <c r="B55" s="29" t="s">
        <v>25</v>
      </c>
      <c r="C55" s="29"/>
      <c r="D55" s="29"/>
      <c r="E55" s="29"/>
      <c r="F55" s="174">
        <v>637</v>
      </c>
      <c r="G55" s="113"/>
      <c r="H55" s="28"/>
      <c r="I55" s="19"/>
    </row>
    <row r="56" spans="1:9" ht="12.75">
      <c r="A56" s="27"/>
      <c r="B56" s="29" t="s">
        <v>28</v>
      </c>
      <c r="C56" s="29"/>
      <c r="D56" s="29"/>
      <c r="E56" s="29"/>
      <c r="F56" s="174">
        <v>128</v>
      </c>
      <c r="G56" s="28"/>
      <c r="H56" s="113"/>
      <c r="I56" s="41">
        <f>IF(H56="","",IF(H56=200,"«- Correct!","«- Try again!"))</f>
      </c>
    </row>
    <row r="57" spans="1:9" ht="12.75">
      <c r="A57" s="27"/>
      <c r="B57" s="177" t="s">
        <v>214</v>
      </c>
      <c r="C57" s="177"/>
      <c r="D57" s="177"/>
      <c r="E57" s="177"/>
      <c r="F57" s="177"/>
      <c r="G57" s="28"/>
      <c r="H57" s="178"/>
      <c r="I57" s="41"/>
    </row>
    <row r="58" spans="1:9" ht="12.75">
      <c r="A58" s="27"/>
      <c r="B58" s="29"/>
      <c r="C58" s="29"/>
      <c r="D58" s="29"/>
      <c r="E58" s="29"/>
      <c r="F58" s="174"/>
      <c r="G58" s="28"/>
      <c r="H58" s="178"/>
      <c r="I58" s="41"/>
    </row>
    <row r="59" spans="1:9" ht="12.75">
      <c r="A59" s="26">
        <v>30</v>
      </c>
      <c r="B59" s="29" t="s">
        <v>215</v>
      </c>
      <c r="C59" s="29"/>
      <c r="D59" s="29"/>
      <c r="E59" s="29"/>
      <c r="F59" s="174">
        <v>650</v>
      </c>
      <c r="G59" s="113"/>
      <c r="H59" s="28"/>
      <c r="I59" s="19"/>
    </row>
    <row r="60" spans="1:9" ht="12.75">
      <c r="A60" s="26"/>
      <c r="B60" s="29" t="s">
        <v>216</v>
      </c>
      <c r="C60" s="29"/>
      <c r="D60" s="29"/>
      <c r="E60" s="29"/>
      <c r="F60" s="176">
        <v>124</v>
      </c>
      <c r="G60" s="28"/>
      <c r="H60" s="113"/>
      <c r="I60" s="41">
        <f>IF(H60="","",IF(H60=400,"«- Correct!","«- Try again!"))</f>
      </c>
    </row>
    <row r="61" spans="1:9" ht="12.75">
      <c r="A61" s="26"/>
      <c r="B61" s="177" t="s">
        <v>217</v>
      </c>
      <c r="C61" s="177"/>
      <c r="D61" s="177"/>
      <c r="E61" s="177"/>
      <c r="F61" s="177"/>
      <c r="G61" s="28"/>
      <c r="H61" s="178"/>
      <c r="I61" s="41"/>
    </row>
    <row r="62" spans="1:9" ht="12.75">
      <c r="A62" s="26"/>
      <c r="B62" s="29"/>
      <c r="C62" s="29"/>
      <c r="D62" s="29"/>
      <c r="E62" s="29"/>
      <c r="F62" s="176"/>
      <c r="G62" s="28"/>
      <c r="H62" s="178"/>
      <c r="I62" s="41"/>
    </row>
    <row r="63" spans="1:9" ht="12.75">
      <c r="A63" s="26">
        <v>30</v>
      </c>
      <c r="B63" s="29" t="s">
        <v>218</v>
      </c>
      <c r="C63" s="29"/>
      <c r="D63" s="29"/>
      <c r="E63" s="29"/>
      <c r="F63" s="174">
        <v>612</v>
      </c>
      <c r="G63" s="113"/>
      <c r="H63" s="28"/>
      <c r="I63" s="19"/>
    </row>
    <row r="64" spans="1:9" ht="12.75">
      <c r="A64" s="27"/>
      <c r="B64" s="29" t="s">
        <v>219</v>
      </c>
      <c r="C64" s="29"/>
      <c r="D64" s="29"/>
      <c r="E64" s="29"/>
      <c r="F64" s="176">
        <v>168</v>
      </c>
      <c r="G64" s="28"/>
      <c r="H64" s="113"/>
      <c r="I64" s="41">
        <f>IF(H64="","",IF(H64=600,"«- Correct!","«- Try again!"))</f>
      </c>
    </row>
    <row r="65" spans="1:9" ht="12.75">
      <c r="A65" s="27"/>
      <c r="B65" s="177" t="s">
        <v>220</v>
      </c>
      <c r="C65" s="177"/>
      <c r="D65" s="177"/>
      <c r="E65" s="177"/>
      <c r="F65" s="177"/>
      <c r="G65" s="28"/>
      <c r="H65" s="178"/>
      <c r="I65" s="41"/>
    </row>
    <row r="66" spans="1:9" ht="12.75">
      <c r="A66" s="27"/>
      <c r="B66" s="29"/>
      <c r="C66" s="29"/>
      <c r="D66" s="29"/>
      <c r="E66" s="29"/>
      <c r="F66" s="176"/>
      <c r="G66" s="28"/>
      <c r="H66" s="178"/>
      <c r="I66" s="41"/>
    </row>
    <row r="67" spans="1:9" ht="12.75">
      <c r="A67" s="26">
        <v>30</v>
      </c>
      <c r="B67" s="29" t="s">
        <v>48</v>
      </c>
      <c r="C67" s="29"/>
      <c r="D67" s="29"/>
      <c r="E67" s="29"/>
      <c r="F67" s="174">
        <v>622</v>
      </c>
      <c r="G67" s="113"/>
      <c r="H67" s="28"/>
      <c r="I67" s="19"/>
    </row>
    <row r="68" spans="1:9" ht="12.75">
      <c r="A68" s="26"/>
      <c r="B68" s="29" t="s">
        <v>51</v>
      </c>
      <c r="C68" s="29"/>
      <c r="D68" s="29"/>
      <c r="E68" s="29"/>
      <c r="F68" s="176">
        <v>209</v>
      </c>
      <c r="G68" s="28"/>
      <c r="H68" s="113"/>
      <c r="I68" s="41">
        <f>IF(H68="","",IF(H68=320,"«- Correct!","«- Try again!"))</f>
      </c>
    </row>
    <row r="69" spans="1:9" ht="12.75">
      <c r="A69" s="26"/>
      <c r="B69" s="177" t="s">
        <v>221</v>
      </c>
      <c r="C69" s="177"/>
      <c r="D69" s="177"/>
      <c r="E69" s="177"/>
      <c r="F69" s="177"/>
      <c r="G69" s="28"/>
      <c r="H69" s="178"/>
      <c r="I69" s="41"/>
    </row>
    <row r="70" spans="1:9" ht="12.75">
      <c r="A70" s="26"/>
      <c r="B70" s="29"/>
      <c r="C70" s="29"/>
      <c r="D70" s="29"/>
      <c r="E70" s="29"/>
      <c r="F70" s="176"/>
      <c r="G70" s="28"/>
      <c r="H70" s="178"/>
      <c r="I70" s="41"/>
    </row>
    <row r="71" spans="1:9" ht="12.75">
      <c r="A71" s="26">
        <v>30</v>
      </c>
      <c r="B71" s="29" t="s">
        <v>29</v>
      </c>
      <c r="C71" s="29"/>
      <c r="D71" s="29"/>
      <c r="E71" s="29"/>
      <c r="F71" s="174">
        <v>106</v>
      </c>
      <c r="G71" s="113"/>
      <c r="H71" s="28"/>
      <c r="I71" s="19"/>
    </row>
    <row r="72" spans="1:9" ht="12.75">
      <c r="A72" s="27"/>
      <c r="B72" s="29" t="s">
        <v>207</v>
      </c>
      <c r="C72" s="29"/>
      <c r="D72" s="29"/>
      <c r="E72" s="29"/>
      <c r="F72" s="176">
        <v>405</v>
      </c>
      <c r="G72" s="28"/>
      <c r="H72" s="113"/>
      <c r="I72" s="41">
        <f>IF(H72="","",IF(H72=1650,"«- Correct!","«- Try again!"))</f>
      </c>
    </row>
    <row r="73" spans="1:9" ht="12.75">
      <c r="A73" s="27"/>
      <c r="B73" s="177" t="s">
        <v>222</v>
      </c>
      <c r="C73" s="177"/>
      <c r="D73" s="177"/>
      <c r="E73" s="177"/>
      <c r="F73" s="177"/>
      <c r="G73" s="28"/>
      <c r="H73" s="178"/>
      <c r="I73" s="41"/>
    </row>
    <row r="74" spans="1:9" ht="12.75">
      <c r="A74" s="27"/>
      <c r="B74" s="29"/>
      <c r="C74" s="29"/>
      <c r="D74" s="29"/>
      <c r="E74" s="29"/>
      <c r="F74" s="176"/>
      <c r="G74" s="28"/>
      <c r="H74" s="178"/>
      <c r="I74" s="41"/>
    </row>
    <row r="75" spans="1:9" ht="12.75">
      <c r="A75" s="60" t="s">
        <v>223</v>
      </c>
      <c r="B75" s="29"/>
      <c r="C75" s="29"/>
      <c r="D75" s="29"/>
      <c r="E75" s="29"/>
      <c r="F75" s="176"/>
      <c r="G75" s="28"/>
      <c r="H75" s="28"/>
      <c r="I75" s="19"/>
    </row>
    <row r="76" spans="1:9" ht="12.75">
      <c r="A76" s="179">
        <v>40663</v>
      </c>
      <c r="B76" s="29" t="s">
        <v>224</v>
      </c>
      <c r="C76" s="29"/>
      <c r="D76" s="29"/>
      <c r="E76" s="29"/>
      <c r="F76" s="174">
        <v>405</v>
      </c>
      <c r="G76" s="113"/>
      <c r="H76" s="28"/>
      <c r="I76" s="19"/>
    </row>
    <row r="77" spans="1:9" ht="12.75">
      <c r="A77" s="27" t="s">
        <v>225</v>
      </c>
      <c r="B77" s="29" t="s">
        <v>226</v>
      </c>
      <c r="C77" s="29"/>
      <c r="D77" s="29"/>
      <c r="E77" s="29"/>
      <c r="F77" s="176">
        <v>901</v>
      </c>
      <c r="G77" s="28"/>
      <c r="H77" s="113"/>
      <c r="I77" s="41">
        <f>IF(H77="","",IF(H77=9550,"«- Correct!","«- Try again!"))</f>
      </c>
    </row>
    <row r="78" spans="1:9" ht="12.75">
      <c r="A78" s="27"/>
      <c r="B78" s="177" t="s">
        <v>227</v>
      </c>
      <c r="C78" s="177"/>
      <c r="D78" s="177"/>
      <c r="E78" s="177"/>
      <c r="F78" s="177"/>
      <c r="G78" s="28"/>
      <c r="H78" s="178"/>
      <c r="I78" s="41"/>
    </row>
    <row r="79" spans="1:9" ht="12.75">
      <c r="A79" s="27"/>
      <c r="B79" s="29"/>
      <c r="C79" s="29"/>
      <c r="D79" s="29"/>
      <c r="E79" s="29"/>
      <c r="F79" s="176"/>
      <c r="G79" s="28"/>
      <c r="H79" s="178"/>
      <c r="I79" s="41"/>
    </row>
    <row r="80" spans="1:9" ht="12.75">
      <c r="A80" s="26">
        <v>30</v>
      </c>
      <c r="B80" s="29" t="s">
        <v>228</v>
      </c>
      <c r="C80" s="29"/>
      <c r="D80" s="29"/>
      <c r="E80" s="29"/>
      <c r="F80" s="174">
        <v>901</v>
      </c>
      <c r="G80" s="113"/>
      <c r="H80" s="28"/>
      <c r="I80" s="41">
        <f>IF(G80="","",IF(G80=7720,"«- Correct!","«- Try again!"))</f>
      </c>
    </row>
    <row r="81" spans="1:9" ht="12.75">
      <c r="A81" s="27"/>
      <c r="B81" s="29" t="s">
        <v>229</v>
      </c>
      <c r="C81" s="29"/>
      <c r="D81" s="29"/>
      <c r="E81" s="29"/>
      <c r="F81" s="176">
        <v>612</v>
      </c>
      <c r="G81" s="28"/>
      <c r="H81" s="113"/>
      <c r="I81" s="41"/>
    </row>
    <row r="82" spans="1:9" ht="12.75">
      <c r="A82" s="26"/>
      <c r="B82" s="29" t="s">
        <v>230</v>
      </c>
      <c r="C82" s="29"/>
      <c r="D82" s="29"/>
      <c r="E82" s="29"/>
      <c r="F82" s="174">
        <v>622</v>
      </c>
      <c r="G82" s="28"/>
      <c r="H82" s="128"/>
      <c r="I82" s="41"/>
    </row>
    <row r="83" spans="1:9" ht="12.75">
      <c r="A83" s="27"/>
      <c r="B83" s="29" t="s">
        <v>231</v>
      </c>
      <c r="C83" s="29"/>
      <c r="D83" s="29"/>
      <c r="E83" s="29"/>
      <c r="F83" s="34">
        <v>637</v>
      </c>
      <c r="G83" s="28"/>
      <c r="H83" s="128"/>
      <c r="I83" s="41"/>
    </row>
    <row r="84" spans="1:9" ht="12.75">
      <c r="A84" s="26"/>
      <c r="B84" s="29" t="s">
        <v>232</v>
      </c>
      <c r="C84" s="29"/>
      <c r="D84" s="29"/>
      <c r="E84" s="29"/>
      <c r="F84" s="34">
        <v>640</v>
      </c>
      <c r="G84" s="28"/>
      <c r="H84" s="128"/>
      <c r="I84" s="41"/>
    </row>
    <row r="85" spans="1:9" ht="12.75">
      <c r="A85" s="26"/>
      <c r="B85" s="29" t="s">
        <v>233</v>
      </c>
      <c r="C85" s="29"/>
      <c r="D85" s="29"/>
      <c r="E85" s="29"/>
      <c r="F85" s="176">
        <v>650</v>
      </c>
      <c r="G85" s="28"/>
      <c r="H85" s="128"/>
      <c r="I85" s="41"/>
    </row>
    <row r="86" spans="1:9" ht="12.75">
      <c r="A86" s="27"/>
      <c r="B86" s="49" t="s">
        <v>234</v>
      </c>
      <c r="C86" s="49"/>
      <c r="D86" s="49"/>
      <c r="E86" s="49"/>
      <c r="F86" s="176">
        <v>684</v>
      </c>
      <c r="G86" s="28"/>
      <c r="H86" s="128"/>
      <c r="I86" s="41"/>
    </row>
    <row r="87" spans="1:9" ht="12.75">
      <c r="A87" s="26"/>
      <c r="B87" s="29" t="s">
        <v>235</v>
      </c>
      <c r="C87" s="29"/>
      <c r="D87" s="29"/>
      <c r="E87" s="29"/>
      <c r="F87" s="174">
        <v>688</v>
      </c>
      <c r="G87" s="28"/>
      <c r="H87" s="113"/>
      <c r="I87" s="41"/>
    </row>
    <row r="88" spans="1:9" ht="12.75">
      <c r="A88" s="26"/>
      <c r="B88" s="177" t="s">
        <v>236</v>
      </c>
      <c r="C88" s="177"/>
      <c r="D88" s="177"/>
      <c r="E88" s="177"/>
      <c r="F88" s="177"/>
      <c r="G88" s="28"/>
      <c r="H88" s="178"/>
      <c r="I88" s="41"/>
    </row>
    <row r="89" spans="1:9" ht="12.75">
      <c r="A89" s="26"/>
      <c r="B89" s="29"/>
      <c r="C89" s="29"/>
      <c r="D89" s="29"/>
      <c r="E89" s="29"/>
      <c r="F89" s="174"/>
      <c r="G89" s="28"/>
      <c r="H89" s="178"/>
      <c r="I89" s="41"/>
    </row>
    <row r="90" spans="1:9" ht="12.75">
      <c r="A90" s="26">
        <v>30</v>
      </c>
      <c r="B90" s="29" t="s">
        <v>228</v>
      </c>
      <c r="C90" s="29"/>
      <c r="D90" s="29"/>
      <c r="E90" s="29"/>
      <c r="F90" s="174">
        <v>901</v>
      </c>
      <c r="G90" s="113"/>
      <c r="H90" s="28"/>
      <c r="I90" s="19"/>
    </row>
    <row r="91" spans="1:9" ht="12.75">
      <c r="A91" s="27"/>
      <c r="B91" s="31" t="s">
        <v>289</v>
      </c>
      <c r="C91" s="31"/>
      <c r="D91" s="31"/>
      <c r="E91" s="31"/>
      <c r="F91" s="176">
        <v>318</v>
      </c>
      <c r="G91" s="28"/>
      <c r="H91" s="113"/>
      <c r="I91" s="41">
        <f>IF(H91="","",IF(H91=1830,"«- Correct!","«- Try again!"))</f>
      </c>
    </row>
    <row r="92" spans="1:9" ht="12.75">
      <c r="A92" s="27"/>
      <c r="B92" s="180" t="s">
        <v>237</v>
      </c>
      <c r="C92" s="180"/>
      <c r="D92" s="180"/>
      <c r="E92" s="180"/>
      <c r="F92" s="180"/>
      <c r="G92" s="28"/>
      <c r="H92" s="178"/>
      <c r="I92" s="41"/>
    </row>
    <row r="93" spans="1:9" ht="12.75">
      <c r="A93" s="27"/>
      <c r="B93" s="31"/>
      <c r="C93" s="31"/>
      <c r="D93" s="31"/>
      <c r="E93" s="31"/>
      <c r="F93" s="176"/>
      <c r="G93" s="28"/>
      <c r="H93" s="178"/>
      <c r="I93" s="41"/>
    </row>
    <row r="94" spans="1:9" ht="12.75">
      <c r="A94" s="26">
        <v>30</v>
      </c>
      <c r="B94" s="31" t="s">
        <v>290</v>
      </c>
      <c r="C94" s="31"/>
      <c r="D94" s="31"/>
      <c r="E94" s="31"/>
      <c r="F94" s="176">
        <v>318</v>
      </c>
      <c r="G94" s="113"/>
      <c r="H94" s="28"/>
      <c r="I94" s="19"/>
    </row>
    <row r="95" spans="1:9" ht="12.75">
      <c r="A95" s="13"/>
      <c r="B95" s="31" t="s">
        <v>291</v>
      </c>
      <c r="C95" s="31"/>
      <c r="D95" s="31"/>
      <c r="E95" s="31"/>
      <c r="F95" s="176">
        <v>319</v>
      </c>
      <c r="G95" s="28"/>
      <c r="H95" s="113"/>
      <c r="I95" s="41">
        <f>IF(H95="","",IF(H95=1500,"«- Correct!","«- Try again!"))</f>
      </c>
    </row>
    <row r="96" spans="1:9" ht="12.75">
      <c r="A96" s="19"/>
      <c r="B96" s="154" t="s">
        <v>292</v>
      </c>
      <c r="C96" s="154"/>
      <c r="D96" s="154"/>
      <c r="E96" s="154"/>
      <c r="F96" s="154"/>
      <c r="G96" s="19"/>
      <c r="H96" s="19"/>
      <c r="I96" s="19"/>
    </row>
    <row r="97" spans="1:9" ht="12.75">
      <c r="A97" s="19"/>
      <c r="B97" s="19"/>
      <c r="C97" s="19"/>
      <c r="D97" s="19"/>
      <c r="E97" s="19"/>
      <c r="F97" s="19"/>
      <c r="G97" s="19"/>
      <c r="H97" s="19"/>
      <c r="I97" s="19"/>
    </row>
    <row r="98" ht="12.75"/>
    <row r="99" spans="1:8" ht="12.75">
      <c r="A99" s="157" t="s">
        <v>197</v>
      </c>
      <c r="B99" s="157"/>
      <c r="C99" s="157"/>
      <c r="D99" s="157"/>
      <c r="E99" s="157"/>
      <c r="F99" s="157"/>
      <c r="G99" s="157"/>
      <c r="H99" s="19"/>
    </row>
    <row r="100" spans="1:8" ht="12.75">
      <c r="A100" s="164" t="s">
        <v>4</v>
      </c>
      <c r="B100" s="164"/>
      <c r="C100" s="164"/>
      <c r="D100" s="164"/>
      <c r="E100" s="164"/>
      <c r="F100" s="164"/>
      <c r="G100" s="164"/>
      <c r="H100" s="19"/>
    </row>
    <row r="101" spans="1:8" ht="12.75">
      <c r="A101" s="181">
        <v>40663</v>
      </c>
      <c r="B101" s="181"/>
      <c r="C101" s="181"/>
      <c r="D101" s="181"/>
      <c r="E101" s="181"/>
      <c r="F101" s="181"/>
      <c r="G101" s="181"/>
      <c r="H101" s="19"/>
    </row>
    <row r="102" spans="1:8" ht="12.75">
      <c r="A102" s="28"/>
      <c r="B102" s="28"/>
      <c r="C102" s="28"/>
      <c r="D102" s="28"/>
      <c r="E102" s="28"/>
      <c r="F102" s="28"/>
      <c r="G102" s="28"/>
      <c r="H102" s="19"/>
    </row>
    <row r="103" spans="1:8" ht="12.75">
      <c r="A103" s="182" t="s">
        <v>16</v>
      </c>
      <c r="B103" s="58"/>
      <c r="C103" s="58"/>
      <c r="D103" s="58"/>
      <c r="E103" s="58"/>
      <c r="F103" s="62" t="s">
        <v>238</v>
      </c>
      <c r="G103" s="62" t="s">
        <v>239</v>
      </c>
      <c r="H103" s="19"/>
    </row>
    <row r="104" spans="1:8" ht="12.75">
      <c r="A104" s="31" t="s">
        <v>5</v>
      </c>
      <c r="B104" s="19"/>
      <c r="C104" s="19"/>
      <c r="D104" s="19"/>
      <c r="E104" s="19"/>
      <c r="F104" s="183"/>
      <c r="G104" s="184"/>
      <c r="H104" s="19"/>
    </row>
    <row r="105" spans="1:8" ht="12.75">
      <c r="A105" s="31" t="s">
        <v>6</v>
      </c>
      <c r="B105" s="19"/>
      <c r="C105" s="19"/>
      <c r="D105" s="19"/>
      <c r="E105" s="19"/>
      <c r="F105" s="185"/>
      <c r="G105" s="186"/>
      <c r="H105" s="19"/>
    </row>
    <row r="106" spans="1:8" ht="12.75">
      <c r="A106" s="31" t="s">
        <v>110</v>
      </c>
      <c r="B106" s="19"/>
      <c r="C106" s="19"/>
      <c r="D106" s="19"/>
      <c r="E106" s="19"/>
      <c r="F106" s="185"/>
      <c r="G106" s="186"/>
      <c r="H106" s="19"/>
    </row>
    <row r="107" spans="1:8" ht="12.75">
      <c r="A107" s="31" t="s">
        <v>8</v>
      </c>
      <c r="B107" s="19"/>
      <c r="C107" s="19"/>
      <c r="D107" s="19"/>
      <c r="E107" s="19"/>
      <c r="F107" s="185"/>
      <c r="G107" s="186"/>
      <c r="H107" s="19"/>
    </row>
    <row r="108" spans="1:8" ht="12.75">
      <c r="A108" s="31" t="s">
        <v>240</v>
      </c>
      <c r="B108" s="19"/>
      <c r="C108" s="19"/>
      <c r="D108" s="19"/>
      <c r="E108" s="19"/>
      <c r="F108" s="185"/>
      <c r="G108" s="186"/>
      <c r="H108" s="19"/>
    </row>
    <row r="109" spans="1:8" ht="12.75">
      <c r="A109" s="31" t="s">
        <v>241</v>
      </c>
      <c r="B109" s="19"/>
      <c r="C109" s="19"/>
      <c r="D109" s="19"/>
      <c r="E109" s="19"/>
      <c r="F109" s="185"/>
      <c r="G109" s="187"/>
      <c r="H109" s="19"/>
    </row>
    <row r="110" spans="1:8" ht="12.75">
      <c r="A110" s="31" t="s">
        <v>24</v>
      </c>
      <c r="B110" s="19"/>
      <c r="C110" s="19"/>
      <c r="D110" s="19"/>
      <c r="E110" s="19"/>
      <c r="F110" s="185"/>
      <c r="G110" s="186"/>
      <c r="H110" s="19"/>
    </row>
    <row r="111" spans="1:8" ht="12.75">
      <c r="A111" s="31" t="s">
        <v>189</v>
      </c>
      <c r="B111" s="19"/>
      <c r="C111" s="19"/>
      <c r="D111" s="19"/>
      <c r="E111" s="19"/>
      <c r="F111" s="185"/>
      <c r="G111" s="188"/>
      <c r="H111" s="19"/>
    </row>
    <row r="112" spans="1:8" ht="12.75">
      <c r="A112" s="31" t="s">
        <v>185</v>
      </c>
      <c r="B112" s="19"/>
      <c r="C112" s="19"/>
      <c r="D112" s="19"/>
      <c r="E112" s="19"/>
      <c r="F112" s="185"/>
      <c r="G112" s="189"/>
      <c r="H112" s="19"/>
    </row>
    <row r="113" spans="1:8" ht="12.75">
      <c r="A113" s="31" t="s">
        <v>242</v>
      </c>
      <c r="B113" s="19"/>
      <c r="C113" s="19"/>
      <c r="D113" s="19"/>
      <c r="E113" s="19"/>
      <c r="F113" s="185"/>
      <c r="G113" s="186"/>
      <c r="H113" s="19"/>
    </row>
    <row r="114" spans="1:8" ht="12.75">
      <c r="A114" s="31" t="s">
        <v>243</v>
      </c>
      <c r="B114" s="19"/>
      <c r="C114" s="19"/>
      <c r="D114" s="19"/>
      <c r="E114" s="19"/>
      <c r="F114" s="185"/>
      <c r="G114" s="186"/>
      <c r="H114" s="19"/>
    </row>
    <row r="115" spans="1:8" ht="12.75">
      <c r="A115" s="31" t="s">
        <v>38</v>
      </c>
      <c r="B115" s="19"/>
      <c r="C115" s="19"/>
      <c r="D115" s="19"/>
      <c r="E115" s="19"/>
      <c r="F115" s="185"/>
      <c r="G115" s="186"/>
      <c r="H115" s="19"/>
    </row>
    <row r="116" spans="1:8" ht="12.75">
      <c r="A116" s="31" t="s">
        <v>42</v>
      </c>
      <c r="B116" s="19"/>
      <c r="C116" s="19"/>
      <c r="D116" s="19"/>
      <c r="E116" s="19"/>
      <c r="F116" s="185"/>
      <c r="G116" s="186"/>
      <c r="H116" s="19"/>
    </row>
    <row r="117" spans="1:8" ht="12.75">
      <c r="A117" s="26" t="s">
        <v>44</v>
      </c>
      <c r="B117" s="19"/>
      <c r="C117" s="19"/>
      <c r="D117" s="19"/>
      <c r="E117" s="19"/>
      <c r="F117" s="190"/>
      <c r="G117" s="191"/>
      <c r="H117" s="19"/>
    </row>
    <row r="118" spans="1:8" ht="12.75">
      <c r="A118" s="19" t="s">
        <v>117</v>
      </c>
      <c r="B118" s="19"/>
      <c r="C118" s="19"/>
      <c r="D118" s="19"/>
      <c r="E118" s="19"/>
      <c r="F118" s="192"/>
      <c r="G118" s="193"/>
      <c r="H118" s="19"/>
    </row>
    <row r="119" spans="1:8" ht="12.75">
      <c r="A119" s="19" t="s">
        <v>244</v>
      </c>
      <c r="B119" s="19"/>
      <c r="C119" s="19"/>
      <c r="D119" s="19"/>
      <c r="E119" s="19"/>
      <c r="F119" s="192"/>
      <c r="G119" s="193"/>
      <c r="H119" s="19"/>
    </row>
    <row r="120" spans="1:8" ht="12.75">
      <c r="A120" s="19" t="s">
        <v>245</v>
      </c>
      <c r="B120" s="19"/>
      <c r="C120" s="19"/>
      <c r="D120" s="19"/>
      <c r="E120" s="19"/>
      <c r="F120" s="194"/>
      <c r="G120" s="195"/>
      <c r="H120" s="19"/>
    </row>
    <row r="121" spans="1:8" ht="13.5" thickBot="1">
      <c r="A121" s="19" t="s">
        <v>246</v>
      </c>
      <c r="B121" s="19"/>
      <c r="C121" s="19"/>
      <c r="D121" s="19"/>
      <c r="E121" s="19"/>
      <c r="F121" s="196"/>
      <c r="G121" s="197"/>
      <c r="H121" s="19"/>
    </row>
    <row r="122" spans="1:8" ht="13.5" thickTop="1">
      <c r="A122" s="19"/>
      <c r="B122" s="19"/>
      <c r="C122" s="19"/>
      <c r="D122" s="19"/>
      <c r="E122" s="19"/>
      <c r="F122" s="51">
        <f>IF(F121="","",IF(F121=67900,"Correct!","Try again!"))</f>
      </c>
      <c r="G122" s="51">
        <f>IF(G121="","",IF(G121=67900,"Correct!","Try again!"))</f>
      </c>
      <c r="H122" s="19"/>
    </row>
    <row r="123" spans="6:9" ht="12.75">
      <c r="F123"/>
      <c r="G123"/>
      <c r="H123"/>
      <c r="I123"/>
    </row>
    <row r="124" spans="1:9" ht="12.75">
      <c r="A124" s="157" t="s">
        <v>197</v>
      </c>
      <c r="B124" s="157"/>
      <c r="C124" s="157"/>
      <c r="D124" s="157"/>
      <c r="E124" s="157"/>
      <c r="F124" s="157"/>
      <c r="G124" s="157"/>
      <c r="H124" s="13"/>
      <c r="I124"/>
    </row>
    <row r="125" spans="1:9" ht="12.75">
      <c r="A125" s="157" t="s">
        <v>62</v>
      </c>
      <c r="B125" s="157"/>
      <c r="C125" s="157"/>
      <c r="D125" s="157"/>
      <c r="E125" s="157"/>
      <c r="F125" s="157"/>
      <c r="G125" s="157"/>
      <c r="H125" s="13"/>
      <c r="I125"/>
    </row>
    <row r="126" spans="1:9" ht="12.75">
      <c r="A126" s="157" t="s">
        <v>247</v>
      </c>
      <c r="B126" s="157"/>
      <c r="C126" s="157"/>
      <c r="D126" s="157"/>
      <c r="E126" s="157"/>
      <c r="F126" s="157"/>
      <c r="G126" s="157"/>
      <c r="H126" s="13"/>
      <c r="I126"/>
    </row>
    <row r="127" spans="1:9" ht="12.75">
      <c r="A127" s="27"/>
      <c r="B127" s="27"/>
      <c r="C127" s="27"/>
      <c r="D127" s="27"/>
      <c r="E127" s="27"/>
      <c r="F127" s="27"/>
      <c r="G127" s="13"/>
      <c r="H127" s="13"/>
      <c r="I127"/>
    </row>
    <row r="128" spans="1:9" ht="12.75">
      <c r="A128" s="27" t="s">
        <v>242</v>
      </c>
      <c r="B128" s="19"/>
      <c r="C128" s="19"/>
      <c r="D128" s="19"/>
      <c r="E128" s="19"/>
      <c r="F128" s="81"/>
      <c r="G128" s="198"/>
      <c r="H128" s="13"/>
      <c r="I128"/>
    </row>
    <row r="129" spans="1:9" ht="12.75">
      <c r="A129" s="199" t="s">
        <v>68</v>
      </c>
      <c r="B129" s="19"/>
      <c r="C129" s="19"/>
      <c r="D129" s="19"/>
      <c r="E129" s="19"/>
      <c r="F129" s="81"/>
      <c r="G129" s="81"/>
      <c r="H129" s="13"/>
      <c r="I129"/>
    </row>
    <row r="130" spans="1:9" ht="12.75">
      <c r="A130" s="199" t="s">
        <v>248</v>
      </c>
      <c r="B130" s="19"/>
      <c r="C130" s="19"/>
      <c r="D130" s="19"/>
      <c r="E130" s="19"/>
      <c r="F130" s="198"/>
      <c r="G130" s="81"/>
      <c r="H130" s="13"/>
      <c r="I130"/>
    </row>
    <row r="131" spans="1:9" ht="12.75">
      <c r="A131" s="199" t="s">
        <v>70</v>
      </c>
      <c r="B131" s="19"/>
      <c r="C131" s="19"/>
      <c r="D131" s="19"/>
      <c r="E131" s="19"/>
      <c r="F131" s="200"/>
      <c r="G131" s="81"/>
      <c r="H131" s="13"/>
      <c r="I131"/>
    </row>
    <row r="132" spans="1:9" ht="12.75">
      <c r="A132" s="199" t="s">
        <v>71</v>
      </c>
      <c r="B132" s="19"/>
      <c r="C132" s="19"/>
      <c r="D132" s="19"/>
      <c r="E132" s="19"/>
      <c r="F132" s="200"/>
      <c r="G132" s="81"/>
      <c r="H132" s="13"/>
      <c r="I132"/>
    </row>
    <row r="133" spans="1:9" ht="12.75">
      <c r="A133" s="199" t="s">
        <v>72</v>
      </c>
      <c r="B133" s="19"/>
      <c r="C133" s="19"/>
      <c r="D133" s="19"/>
      <c r="E133" s="19"/>
      <c r="F133" s="200"/>
      <c r="G133" s="81"/>
      <c r="H133" s="13"/>
      <c r="I133"/>
    </row>
    <row r="134" spans="1:9" ht="12.75">
      <c r="A134" s="199" t="s">
        <v>249</v>
      </c>
      <c r="B134" s="19"/>
      <c r="C134" s="19"/>
      <c r="D134" s="19"/>
      <c r="E134" s="19"/>
      <c r="F134" s="200"/>
      <c r="G134" s="81"/>
      <c r="H134" s="13"/>
      <c r="I134"/>
    </row>
    <row r="135" spans="1:9" ht="12.75">
      <c r="A135" s="199" t="s">
        <v>250</v>
      </c>
      <c r="B135" s="19"/>
      <c r="C135" s="19"/>
      <c r="D135" s="19"/>
      <c r="E135" s="19"/>
      <c r="F135" s="200"/>
      <c r="G135" s="81"/>
      <c r="H135" s="13"/>
      <c r="I135"/>
    </row>
    <row r="136" spans="1:9" ht="12.75">
      <c r="A136" s="199" t="s">
        <v>251</v>
      </c>
      <c r="B136" s="19"/>
      <c r="C136" s="19"/>
      <c r="D136" s="19"/>
      <c r="E136" s="19"/>
      <c r="F136" s="201"/>
      <c r="G136" s="81"/>
      <c r="H136" s="13"/>
      <c r="I136"/>
    </row>
    <row r="137" spans="1:9" ht="12.75">
      <c r="A137" s="199" t="s">
        <v>77</v>
      </c>
      <c r="B137" s="19"/>
      <c r="C137" s="19"/>
      <c r="D137" s="19"/>
      <c r="E137" s="19"/>
      <c r="F137" s="119"/>
      <c r="G137" s="201"/>
      <c r="H137" s="13"/>
      <c r="I137"/>
    </row>
    <row r="138" spans="1:9" ht="13.5" thickBot="1">
      <c r="A138" s="29" t="s">
        <v>78</v>
      </c>
      <c r="B138" s="19"/>
      <c r="C138" s="19"/>
      <c r="D138" s="19"/>
      <c r="E138" s="19"/>
      <c r="F138" s="81"/>
      <c r="G138" s="202"/>
      <c r="H138" s="13"/>
      <c r="I138"/>
    </row>
    <row r="139" spans="1:9" ht="13.5" thickTop="1">
      <c r="A139" s="13"/>
      <c r="B139" s="13"/>
      <c r="C139" s="13"/>
      <c r="D139" s="13"/>
      <c r="E139" s="13"/>
      <c r="F139" s="13"/>
      <c r="G139" s="51">
        <f>IF(G138="","",IF(G138=1830,"Correct!","Try again!"))</f>
      </c>
      <c r="H139" s="13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 s="157" t="s">
        <v>197</v>
      </c>
      <c r="B141" s="157"/>
      <c r="C141" s="157"/>
      <c r="D141" s="157"/>
      <c r="E141" s="157"/>
      <c r="F141" s="157"/>
      <c r="G141" s="157"/>
      <c r="H141" s="13"/>
      <c r="I141"/>
    </row>
    <row r="142" spans="1:9" ht="12.75">
      <c r="A142" s="157" t="s">
        <v>191</v>
      </c>
      <c r="B142" s="157"/>
      <c r="C142" s="157"/>
      <c r="D142" s="157"/>
      <c r="E142" s="157"/>
      <c r="F142" s="157"/>
      <c r="G142" s="157"/>
      <c r="H142" s="13"/>
      <c r="I142"/>
    </row>
    <row r="143" spans="1:9" ht="12.75">
      <c r="A143" s="157" t="s">
        <v>247</v>
      </c>
      <c r="B143" s="157"/>
      <c r="C143" s="157"/>
      <c r="D143" s="157"/>
      <c r="E143" s="157"/>
      <c r="F143" s="157"/>
      <c r="G143" s="157"/>
      <c r="H143" s="13"/>
      <c r="I143"/>
    </row>
    <row r="144" spans="1:9" ht="12.75">
      <c r="A144" s="27"/>
      <c r="B144" s="13"/>
      <c r="C144" s="13"/>
      <c r="D144" s="13"/>
      <c r="E144" s="13"/>
      <c r="F144" s="13"/>
      <c r="G144" s="13"/>
      <c r="H144" s="13"/>
      <c r="I144"/>
    </row>
    <row r="145" spans="1:9" ht="12.75">
      <c r="A145" s="29" t="s">
        <v>293</v>
      </c>
      <c r="B145" s="19"/>
      <c r="C145" s="19"/>
      <c r="D145" s="19"/>
      <c r="E145" s="19"/>
      <c r="F145" s="13"/>
      <c r="G145" s="203"/>
      <c r="H145" s="13"/>
      <c r="I145"/>
    </row>
    <row r="146" spans="1:9" ht="12.75">
      <c r="A146" s="29" t="s">
        <v>295</v>
      </c>
      <c r="B146" s="19"/>
      <c r="C146" s="19"/>
      <c r="D146" s="19"/>
      <c r="E146" s="19"/>
      <c r="F146" s="204"/>
      <c r="G146" s="206"/>
      <c r="H146" s="13"/>
      <c r="I146"/>
    </row>
    <row r="147" spans="1:9" ht="12.75">
      <c r="A147" s="29"/>
      <c r="B147" s="19"/>
      <c r="C147" s="19"/>
      <c r="D147" s="19"/>
      <c r="E147" s="19"/>
      <c r="F147" s="13"/>
      <c r="G147" s="207"/>
      <c r="H147" s="13"/>
      <c r="I147"/>
    </row>
    <row r="148" spans="1:9" ht="12.75">
      <c r="A148" s="29" t="s">
        <v>296</v>
      </c>
      <c r="B148" s="19"/>
      <c r="C148" s="19"/>
      <c r="D148" s="19"/>
      <c r="E148" s="19"/>
      <c r="F148" s="13"/>
      <c r="G148" s="208"/>
      <c r="H148" s="13"/>
      <c r="I148"/>
    </row>
    <row r="149" spans="1:9" ht="13.5" thickBot="1">
      <c r="A149" s="29" t="s">
        <v>294</v>
      </c>
      <c r="B149" s="19"/>
      <c r="C149" s="19"/>
      <c r="D149" s="19"/>
      <c r="E149" s="19"/>
      <c r="F149" s="13"/>
      <c r="G149" s="209"/>
      <c r="H149" s="13"/>
      <c r="I149"/>
    </row>
    <row r="150" spans="1:9" ht="13.5" thickTop="1">
      <c r="A150" s="13"/>
      <c r="B150" s="13"/>
      <c r="C150" s="13"/>
      <c r="D150" s="13"/>
      <c r="E150" s="13"/>
      <c r="F150" s="13"/>
      <c r="G150" s="51">
        <f>IF(G149="","",IF(G149=330,"Correct!","Try again!"))</f>
      </c>
      <c r="H150" s="13"/>
      <c r="I150"/>
    </row>
    <row r="151" ht="12.75"/>
    <row r="152" spans="1:8" ht="12.75">
      <c r="A152" s="157" t="s">
        <v>197</v>
      </c>
      <c r="B152" s="157"/>
      <c r="C152" s="157"/>
      <c r="D152" s="157"/>
      <c r="E152" s="157"/>
      <c r="F152" s="157"/>
      <c r="G152" s="157"/>
      <c r="H152" s="19"/>
    </row>
    <row r="153" spans="1:8" ht="12.75">
      <c r="A153" s="157" t="s">
        <v>81</v>
      </c>
      <c r="B153" s="157"/>
      <c r="C153" s="157"/>
      <c r="D153" s="157"/>
      <c r="E153" s="157"/>
      <c r="F153" s="157"/>
      <c r="G153" s="157"/>
      <c r="H153" s="19"/>
    </row>
    <row r="154" spans="1:8" ht="12.75">
      <c r="A154" s="181">
        <v>40663</v>
      </c>
      <c r="B154" s="181"/>
      <c r="C154" s="181"/>
      <c r="D154" s="181"/>
      <c r="E154" s="181"/>
      <c r="F154" s="181"/>
      <c r="G154" s="181"/>
      <c r="H154" s="19"/>
    </row>
    <row r="155" spans="1:8" ht="12.75">
      <c r="A155" s="27"/>
      <c r="B155" s="27"/>
      <c r="C155" s="27"/>
      <c r="D155" s="27"/>
      <c r="E155" s="27"/>
      <c r="F155" s="28"/>
      <c r="G155" s="19"/>
      <c r="H155" s="19"/>
    </row>
    <row r="156" spans="1:8" ht="12.75">
      <c r="A156" s="17" t="s">
        <v>83</v>
      </c>
      <c r="B156" s="25"/>
      <c r="C156" s="25"/>
      <c r="D156" s="25"/>
      <c r="E156" s="25"/>
      <c r="F156" s="24"/>
      <c r="G156" s="18"/>
      <c r="H156" s="19"/>
    </row>
    <row r="157" spans="1:8" ht="12.75">
      <c r="A157" s="210" t="s">
        <v>5</v>
      </c>
      <c r="B157" s="19"/>
      <c r="C157" s="19"/>
      <c r="D157" s="19"/>
      <c r="E157" s="19"/>
      <c r="F157" s="27"/>
      <c r="G157" s="127"/>
      <c r="H157" s="19"/>
    </row>
    <row r="158" spans="1:8" ht="12.75">
      <c r="A158" s="210" t="s">
        <v>6</v>
      </c>
      <c r="B158" s="19"/>
      <c r="C158" s="19"/>
      <c r="D158" s="19"/>
      <c r="E158" s="19"/>
      <c r="F158" s="27"/>
      <c r="G158" s="128"/>
      <c r="H158" s="19"/>
    </row>
    <row r="159" spans="1:8" ht="12.75">
      <c r="A159" s="199" t="s">
        <v>110</v>
      </c>
      <c r="B159" s="19"/>
      <c r="C159" s="19"/>
      <c r="D159" s="19"/>
      <c r="E159" s="19"/>
      <c r="F159" s="27"/>
      <c r="G159" s="128"/>
      <c r="H159" s="19"/>
    </row>
    <row r="160" spans="1:8" ht="12.75">
      <c r="A160" s="29" t="s">
        <v>8</v>
      </c>
      <c r="B160" s="19"/>
      <c r="C160" s="19"/>
      <c r="D160" s="19"/>
      <c r="E160" s="19"/>
      <c r="F160" s="27"/>
      <c r="G160" s="211"/>
      <c r="H160" s="19"/>
    </row>
    <row r="161" spans="1:8" ht="12.75">
      <c r="A161" s="199" t="s">
        <v>240</v>
      </c>
      <c r="B161" s="19"/>
      <c r="C161" s="19"/>
      <c r="D161" s="19"/>
      <c r="E161" s="19"/>
      <c r="F161" s="131"/>
      <c r="G161" s="178"/>
      <c r="H161" s="19"/>
    </row>
    <row r="162" spans="1:8" ht="12.75">
      <c r="A162" s="199" t="s">
        <v>241</v>
      </c>
      <c r="B162" s="19"/>
      <c r="C162" s="19"/>
      <c r="D162" s="19"/>
      <c r="E162" s="19"/>
      <c r="F162" s="212"/>
      <c r="G162" s="130"/>
      <c r="H162" s="19"/>
    </row>
    <row r="163" spans="1:8" ht="13.5" thickBot="1">
      <c r="A163" s="29" t="s">
        <v>84</v>
      </c>
      <c r="B163" s="19"/>
      <c r="C163" s="19"/>
      <c r="D163" s="19"/>
      <c r="E163" s="19"/>
      <c r="F163" s="13"/>
      <c r="G163" s="126"/>
      <c r="H163" s="19"/>
    </row>
    <row r="164" spans="1:8" ht="13.5" thickTop="1">
      <c r="A164" s="17" t="s">
        <v>85</v>
      </c>
      <c r="B164" s="18"/>
      <c r="C164" s="18"/>
      <c r="D164" s="18"/>
      <c r="E164" s="18"/>
      <c r="F164" s="25"/>
      <c r="G164" s="24"/>
      <c r="H164" s="19"/>
    </row>
    <row r="165" spans="1:8" ht="12.75">
      <c r="A165" s="199" t="s">
        <v>24</v>
      </c>
      <c r="B165" s="19"/>
      <c r="C165" s="19"/>
      <c r="D165" s="19"/>
      <c r="E165" s="19"/>
      <c r="F165" s="27"/>
      <c r="G165" s="213"/>
      <c r="H165" s="19"/>
    </row>
    <row r="166" spans="1:8" ht="12.75">
      <c r="A166" s="17" t="s">
        <v>183</v>
      </c>
      <c r="B166" s="18"/>
      <c r="C166" s="18"/>
      <c r="D166" s="18"/>
      <c r="E166" s="18"/>
      <c r="F166" s="25"/>
      <c r="G166" s="25"/>
      <c r="H166" s="19"/>
    </row>
    <row r="167" spans="1:8" ht="12.75">
      <c r="A167" s="27" t="s">
        <v>189</v>
      </c>
      <c r="B167" s="19"/>
      <c r="C167" s="19"/>
      <c r="D167" s="19"/>
      <c r="E167" s="19"/>
      <c r="F167" s="27"/>
      <c r="G167" s="175"/>
      <c r="H167" s="19"/>
    </row>
    <row r="168" spans="1:8" ht="12.75">
      <c r="A168" s="27" t="s">
        <v>186</v>
      </c>
      <c r="B168" s="19"/>
      <c r="C168" s="19"/>
      <c r="D168" s="19"/>
      <c r="E168" s="19"/>
      <c r="F168" s="27"/>
      <c r="G168" s="245"/>
      <c r="H168" s="19"/>
    </row>
    <row r="169" spans="1:8" ht="12.75">
      <c r="A169" s="27" t="s">
        <v>195</v>
      </c>
      <c r="B169" s="19"/>
      <c r="C169" s="19"/>
      <c r="D169" s="19"/>
      <c r="E169" s="19"/>
      <c r="F169" s="27"/>
      <c r="G169" s="125"/>
      <c r="H169" s="19"/>
    </row>
    <row r="170" spans="1:8" ht="13.5" thickBot="1">
      <c r="A170" s="29" t="s">
        <v>133</v>
      </c>
      <c r="B170" s="19"/>
      <c r="C170" s="19"/>
      <c r="D170" s="19"/>
      <c r="E170" s="19"/>
      <c r="F170" s="27"/>
      <c r="G170" s="214"/>
      <c r="H170" s="19"/>
    </row>
    <row r="171" spans="1:8" ht="13.5" thickTop="1">
      <c r="A171" s="19"/>
      <c r="B171" s="19"/>
      <c r="C171" s="19"/>
      <c r="D171" s="19"/>
      <c r="E171" s="19"/>
      <c r="F171" s="19"/>
      <c r="G171" s="51">
        <f>IF(G170="","",IF(G170=60650,"Correct!","Try again!"))</f>
      </c>
      <c r="H171" s="19"/>
    </row>
    <row r="172" ht="12.75"/>
    <row r="173" spans="1:8" ht="12.75">
      <c r="A173" s="157" t="s">
        <v>197</v>
      </c>
      <c r="B173" s="157"/>
      <c r="C173" s="157"/>
      <c r="D173" s="157"/>
      <c r="E173" s="157"/>
      <c r="F173" s="157"/>
      <c r="G173" s="157"/>
      <c r="H173" s="19"/>
    </row>
    <row r="174" spans="1:8" ht="12.75">
      <c r="A174" s="164" t="s">
        <v>252</v>
      </c>
      <c r="B174" s="164"/>
      <c r="C174" s="164"/>
      <c r="D174" s="164"/>
      <c r="E174" s="164"/>
      <c r="F174" s="164"/>
      <c r="G174" s="164"/>
      <c r="H174" s="19"/>
    </row>
    <row r="175" spans="1:8" ht="12.75">
      <c r="A175" s="181">
        <v>40663</v>
      </c>
      <c r="B175" s="181"/>
      <c r="C175" s="181"/>
      <c r="D175" s="181"/>
      <c r="E175" s="181"/>
      <c r="F175" s="181"/>
      <c r="G175" s="181"/>
      <c r="H175" s="19"/>
    </row>
    <row r="176" spans="1:8" ht="12.75">
      <c r="A176" s="28"/>
      <c r="B176" s="28"/>
      <c r="C176" s="28"/>
      <c r="D176" s="28"/>
      <c r="E176" s="28"/>
      <c r="F176" s="28"/>
      <c r="G176" s="19"/>
      <c r="H176" s="19"/>
    </row>
    <row r="177" spans="1:8" ht="12.75">
      <c r="A177" s="182" t="s">
        <v>16</v>
      </c>
      <c r="B177" s="58"/>
      <c r="C177" s="58"/>
      <c r="D177" s="58"/>
      <c r="E177" s="58"/>
      <c r="F177" s="62" t="s">
        <v>238</v>
      </c>
      <c r="G177" s="62" t="s">
        <v>239</v>
      </c>
      <c r="H177" s="19"/>
    </row>
    <row r="178" spans="1:8" ht="12.75">
      <c r="A178" s="31" t="s">
        <v>5</v>
      </c>
      <c r="B178" s="19"/>
      <c r="C178" s="19"/>
      <c r="D178" s="19"/>
      <c r="E178" s="19"/>
      <c r="F178" s="213"/>
      <c r="G178" s="215"/>
      <c r="H178" s="19"/>
    </row>
    <row r="179" spans="1:8" ht="12.75">
      <c r="A179" s="31" t="s">
        <v>6</v>
      </c>
      <c r="B179" s="19"/>
      <c r="C179" s="19"/>
      <c r="D179" s="19"/>
      <c r="E179" s="19"/>
      <c r="F179" s="216"/>
      <c r="G179" s="217"/>
      <c r="H179" s="19"/>
    </row>
    <row r="180" spans="1:8" ht="12.75">
      <c r="A180" s="31" t="s">
        <v>110</v>
      </c>
      <c r="B180" s="19"/>
      <c r="C180" s="19"/>
      <c r="D180" s="19"/>
      <c r="E180" s="19"/>
      <c r="F180" s="216"/>
      <c r="G180" s="217"/>
      <c r="H180" s="19"/>
    </row>
    <row r="181" spans="1:8" ht="12.75">
      <c r="A181" s="31" t="s">
        <v>8</v>
      </c>
      <c r="B181" s="19"/>
      <c r="C181" s="19"/>
      <c r="D181" s="19"/>
      <c r="E181" s="19"/>
      <c r="F181" s="216"/>
      <c r="G181" s="217"/>
      <c r="H181" s="19"/>
    </row>
    <row r="182" spans="1:8" ht="12.75">
      <c r="A182" s="31" t="s">
        <v>240</v>
      </c>
      <c r="B182" s="19"/>
      <c r="C182" s="19"/>
      <c r="D182" s="19"/>
      <c r="E182" s="19"/>
      <c r="F182" s="218"/>
      <c r="G182" s="217"/>
      <c r="H182" s="19"/>
    </row>
    <row r="183" spans="1:8" ht="12.75">
      <c r="A183" s="31" t="s">
        <v>241</v>
      </c>
      <c r="B183" s="19"/>
      <c r="C183" s="19"/>
      <c r="D183" s="19"/>
      <c r="E183" s="19"/>
      <c r="F183" s="217"/>
      <c r="G183" s="219"/>
      <c r="H183" s="19"/>
    </row>
    <row r="184" spans="1:8" ht="12.75">
      <c r="A184" s="31" t="s">
        <v>24</v>
      </c>
      <c r="B184" s="19"/>
      <c r="C184" s="19"/>
      <c r="D184" s="19"/>
      <c r="E184" s="19"/>
      <c r="F184" s="217"/>
      <c r="G184" s="216"/>
      <c r="H184" s="19"/>
    </row>
    <row r="185" spans="1:8" ht="12.75">
      <c r="A185" s="31" t="s">
        <v>189</v>
      </c>
      <c r="B185" s="19"/>
      <c r="C185" s="19"/>
      <c r="D185" s="19"/>
      <c r="E185" s="19"/>
      <c r="F185" s="217"/>
      <c r="G185" s="216"/>
      <c r="H185" s="19"/>
    </row>
    <row r="186" spans="1:8" ht="12.75">
      <c r="A186" s="31" t="s">
        <v>186</v>
      </c>
      <c r="B186" s="19"/>
      <c r="C186" s="19"/>
      <c r="D186" s="19"/>
      <c r="E186" s="19"/>
      <c r="F186" s="220"/>
      <c r="G186" s="221"/>
      <c r="H186" s="19"/>
    </row>
    <row r="187" spans="1:8" ht="13.5" thickBot="1">
      <c r="A187" s="19" t="s">
        <v>93</v>
      </c>
      <c r="B187" s="19"/>
      <c r="C187" s="19"/>
      <c r="D187" s="19"/>
      <c r="E187" s="19"/>
      <c r="F187" s="222"/>
      <c r="G187" s="223"/>
      <c r="H187" s="19"/>
    </row>
    <row r="188" spans="1:8" ht="13.5" thickTop="1">
      <c r="A188" s="19"/>
      <c r="B188" s="19"/>
      <c r="C188" s="19"/>
      <c r="D188" s="19"/>
      <c r="E188" s="19"/>
      <c r="F188" s="51">
        <f>IF(F187="","",IF(F187=61250,"Correct!","Try again!"))</f>
      </c>
      <c r="G188" s="51">
        <f>IF(G187="","",IF(G187=61250,"Correct!","Try again!"))</f>
      </c>
      <c r="H188" s="19"/>
    </row>
    <row r="189" ht="12.75"/>
    <row r="190" spans="1:10" ht="12.75">
      <c r="A190" s="157" t="s">
        <v>197</v>
      </c>
      <c r="B190" s="157"/>
      <c r="C190" s="157"/>
      <c r="D190" s="157"/>
      <c r="E190" s="157"/>
      <c r="F190" s="157"/>
      <c r="G190" s="157"/>
      <c r="H190" s="157"/>
      <c r="I190" s="157"/>
      <c r="J190" s="19"/>
    </row>
    <row r="191" spans="1:10" ht="12.75">
      <c r="A191" s="157" t="s">
        <v>1</v>
      </c>
      <c r="B191" s="157"/>
      <c r="C191" s="157"/>
      <c r="D191" s="157"/>
      <c r="E191" s="157"/>
      <c r="F191" s="157"/>
      <c r="G191" s="157"/>
      <c r="H191" s="157"/>
      <c r="I191" s="157"/>
      <c r="J191" s="19"/>
    </row>
    <row r="192" spans="1:10" ht="12.75">
      <c r="A192" s="26"/>
      <c r="B192" s="26"/>
      <c r="C192" s="26"/>
      <c r="D192" s="26"/>
      <c r="E192" s="26"/>
      <c r="F192" s="224"/>
      <c r="G192" s="26"/>
      <c r="H192" s="26"/>
      <c r="I192" s="26"/>
      <c r="J192" s="19"/>
    </row>
    <row r="193" spans="1:10" ht="12.75">
      <c r="A193" s="55" t="s">
        <v>5</v>
      </c>
      <c r="B193" s="54"/>
      <c r="C193" s="54"/>
      <c r="D193" s="54"/>
      <c r="E193" s="54"/>
      <c r="F193" s="225"/>
      <c r="G193" s="54"/>
      <c r="H193" s="59" t="s">
        <v>13</v>
      </c>
      <c r="I193" s="60">
        <v>101</v>
      </c>
      <c r="J193" s="19"/>
    </row>
    <row r="194" spans="1:10" ht="12.75">
      <c r="A194" s="54"/>
      <c r="B194" s="54"/>
      <c r="C194" s="54"/>
      <c r="D194" s="54"/>
      <c r="E194" s="54"/>
      <c r="F194" s="226"/>
      <c r="G194" s="54"/>
      <c r="H194" s="54"/>
      <c r="I194" s="61"/>
      <c r="J194" s="19"/>
    </row>
    <row r="195" spans="1:10" ht="12.75">
      <c r="A195" s="56" t="s">
        <v>15</v>
      </c>
      <c r="B195" s="57" t="s">
        <v>21</v>
      </c>
      <c r="C195" s="57"/>
      <c r="D195" s="57"/>
      <c r="E195" s="57"/>
      <c r="F195" s="227" t="s">
        <v>253</v>
      </c>
      <c r="G195" s="57" t="s">
        <v>18</v>
      </c>
      <c r="H195" s="57" t="s">
        <v>19</v>
      </c>
      <c r="I195" s="62" t="s">
        <v>22</v>
      </c>
      <c r="J195" s="19"/>
    </row>
    <row r="196" spans="1:10" ht="12.75">
      <c r="A196" s="173">
        <v>40634</v>
      </c>
      <c r="B196" s="29"/>
      <c r="C196" s="29"/>
      <c r="D196" s="29"/>
      <c r="E196" s="29"/>
      <c r="F196" s="228"/>
      <c r="G196" s="113"/>
      <c r="H196" s="229"/>
      <c r="I196" s="113"/>
      <c r="J196" s="19"/>
    </row>
    <row r="197" spans="1:10" ht="12.75">
      <c r="A197" s="30">
        <v>2</v>
      </c>
      <c r="B197" s="26"/>
      <c r="C197" s="26"/>
      <c r="D197" s="26"/>
      <c r="E197" s="26"/>
      <c r="F197" s="228"/>
      <c r="G197" s="128"/>
      <c r="H197" s="141"/>
      <c r="I197" s="128"/>
      <c r="J197" s="19"/>
    </row>
    <row r="198" spans="1:10" ht="12.75">
      <c r="A198" s="27">
        <v>3</v>
      </c>
      <c r="B198" s="26"/>
      <c r="C198" s="26"/>
      <c r="D198" s="26"/>
      <c r="E198" s="26"/>
      <c r="F198" s="228"/>
      <c r="G198" s="128"/>
      <c r="H198" s="141"/>
      <c r="I198" s="128"/>
      <c r="J198" s="19"/>
    </row>
    <row r="199" spans="1:10" ht="12.75">
      <c r="A199" s="27">
        <v>10</v>
      </c>
      <c r="B199" s="26"/>
      <c r="C199" s="26"/>
      <c r="D199" s="26"/>
      <c r="E199" s="26"/>
      <c r="F199" s="228"/>
      <c r="G199" s="128"/>
      <c r="H199" s="141"/>
      <c r="I199" s="128"/>
      <c r="J199" s="19"/>
    </row>
    <row r="200" spans="1:10" ht="12.75">
      <c r="A200" s="27">
        <v>14</v>
      </c>
      <c r="B200" s="26"/>
      <c r="C200" s="26"/>
      <c r="D200" s="26"/>
      <c r="E200" s="26"/>
      <c r="F200" s="228"/>
      <c r="G200" s="128"/>
      <c r="H200" s="141"/>
      <c r="I200" s="128"/>
      <c r="J200" s="19"/>
    </row>
    <row r="201" spans="1:10" ht="12.75">
      <c r="A201" s="27">
        <v>24</v>
      </c>
      <c r="B201" s="26"/>
      <c r="C201" s="26"/>
      <c r="D201" s="26"/>
      <c r="E201" s="26"/>
      <c r="F201" s="228"/>
      <c r="G201" s="128"/>
      <c r="H201" s="141"/>
      <c r="I201" s="128"/>
      <c r="J201" s="19"/>
    </row>
    <row r="202" spans="1:10" ht="12.75">
      <c r="A202" s="27">
        <v>28</v>
      </c>
      <c r="B202" s="26"/>
      <c r="C202" s="26"/>
      <c r="D202" s="26"/>
      <c r="E202" s="26"/>
      <c r="F202" s="230"/>
      <c r="G202" s="128"/>
      <c r="H202" s="141"/>
      <c r="I202" s="128"/>
      <c r="J202" s="19"/>
    </row>
    <row r="203" spans="1:10" ht="12.75">
      <c r="A203" s="27">
        <v>29</v>
      </c>
      <c r="B203" s="26"/>
      <c r="C203" s="26"/>
      <c r="D203" s="26"/>
      <c r="E203" s="26"/>
      <c r="F203" s="228"/>
      <c r="G203" s="128"/>
      <c r="H203" s="141"/>
      <c r="I203" s="128"/>
      <c r="J203" s="19"/>
    </row>
    <row r="204" spans="1:10" ht="12.75">
      <c r="A204" s="27">
        <v>30</v>
      </c>
      <c r="B204" s="26"/>
      <c r="C204" s="26"/>
      <c r="D204" s="26"/>
      <c r="E204" s="26"/>
      <c r="F204" s="228"/>
      <c r="G204" s="128"/>
      <c r="H204" s="141"/>
      <c r="I204" s="128"/>
      <c r="J204" s="19"/>
    </row>
    <row r="205" spans="1:10" ht="12.75">
      <c r="A205" s="27">
        <v>30</v>
      </c>
      <c r="B205" s="26"/>
      <c r="C205" s="26"/>
      <c r="D205" s="26"/>
      <c r="E205" s="26"/>
      <c r="F205" s="228"/>
      <c r="G205" s="113"/>
      <c r="H205" s="116"/>
      <c r="I205" s="113"/>
      <c r="J205" s="41">
        <f>IF(I205="","",IF(I205=15500,"«- Correct!","«- Try again!"))</f>
      </c>
    </row>
    <row r="206" spans="1:10" ht="12.75">
      <c r="A206" s="26"/>
      <c r="B206" s="26"/>
      <c r="C206" s="26"/>
      <c r="D206" s="26"/>
      <c r="E206" s="26"/>
      <c r="F206" s="228"/>
      <c r="G206" s="28"/>
      <c r="H206" s="28"/>
      <c r="I206" s="28"/>
      <c r="J206" s="19"/>
    </row>
    <row r="207" spans="1:10" ht="12.75">
      <c r="A207" s="157" t="s">
        <v>29</v>
      </c>
      <c r="B207" s="157"/>
      <c r="C207" s="157"/>
      <c r="D207" s="157"/>
      <c r="E207" s="157"/>
      <c r="F207" s="157"/>
      <c r="G207" s="157"/>
      <c r="H207" s="59" t="s">
        <v>13</v>
      </c>
      <c r="I207" s="60">
        <v>106</v>
      </c>
      <c r="J207" s="19"/>
    </row>
    <row r="208" spans="1:10" ht="12.75">
      <c r="A208" s="56" t="s">
        <v>15</v>
      </c>
      <c r="B208" s="57" t="s">
        <v>21</v>
      </c>
      <c r="C208" s="57"/>
      <c r="D208" s="57"/>
      <c r="E208" s="57"/>
      <c r="F208" s="227" t="s">
        <v>253</v>
      </c>
      <c r="G208" s="57" t="s">
        <v>18</v>
      </c>
      <c r="H208" s="57" t="s">
        <v>19</v>
      </c>
      <c r="I208" s="62" t="s">
        <v>22</v>
      </c>
      <c r="J208" s="19"/>
    </row>
    <row r="209" spans="1:10" ht="12.75">
      <c r="A209" s="173">
        <v>40663</v>
      </c>
      <c r="B209" s="231" t="s">
        <v>254</v>
      </c>
      <c r="C209" s="29"/>
      <c r="D209" s="29"/>
      <c r="E209" s="29"/>
      <c r="F209" s="228"/>
      <c r="G209" s="113"/>
      <c r="H209" s="232"/>
      <c r="I209" s="113"/>
      <c r="J209" s="41">
        <f>IF(I209="","",IF(I209=1650,"«- Correct!","«- Try again!"))</f>
      </c>
    </row>
    <row r="210" spans="1:10" ht="12.75">
      <c r="A210" s="26"/>
      <c r="B210" s="26"/>
      <c r="C210" s="26"/>
      <c r="D210" s="26"/>
      <c r="E210" s="26"/>
      <c r="F210" s="224"/>
      <c r="G210" s="26"/>
      <c r="H210" s="26"/>
      <c r="I210" s="26"/>
      <c r="J210" s="19"/>
    </row>
    <row r="211" spans="1:10" ht="12.75">
      <c r="A211" s="157" t="s">
        <v>203</v>
      </c>
      <c r="B211" s="157"/>
      <c r="C211" s="157"/>
      <c r="D211" s="157"/>
      <c r="E211" s="157"/>
      <c r="F211" s="157"/>
      <c r="G211" s="157"/>
      <c r="H211" s="59" t="s">
        <v>13</v>
      </c>
      <c r="I211" s="60">
        <v>124</v>
      </c>
      <c r="J211" s="19"/>
    </row>
    <row r="212" spans="1:10" ht="12.75">
      <c r="A212" s="56" t="s">
        <v>15</v>
      </c>
      <c r="B212" s="57" t="s">
        <v>21</v>
      </c>
      <c r="C212" s="57"/>
      <c r="D212" s="57"/>
      <c r="E212" s="57"/>
      <c r="F212" s="227" t="s">
        <v>253</v>
      </c>
      <c r="G212" s="57" t="s">
        <v>18</v>
      </c>
      <c r="H212" s="57" t="s">
        <v>19</v>
      </c>
      <c r="I212" s="62" t="s">
        <v>22</v>
      </c>
      <c r="J212" s="19"/>
    </row>
    <row r="213" spans="1:10" ht="12.75">
      <c r="A213" s="173">
        <v>40636</v>
      </c>
      <c r="B213" s="29"/>
      <c r="C213" s="29"/>
      <c r="D213" s="29"/>
      <c r="E213" s="29"/>
      <c r="F213" s="228"/>
      <c r="G213" s="114"/>
      <c r="H213" s="233"/>
      <c r="I213" s="114"/>
      <c r="J213" s="19"/>
    </row>
    <row r="214" spans="1:10" ht="12.75">
      <c r="A214" s="30">
        <v>30</v>
      </c>
      <c r="B214" s="33" t="s">
        <v>254</v>
      </c>
      <c r="C214" s="33"/>
      <c r="D214" s="33"/>
      <c r="E214" s="33"/>
      <c r="F214" s="228"/>
      <c r="G214" s="113"/>
      <c r="H214" s="116"/>
      <c r="I214" s="113"/>
      <c r="J214" s="41">
        <f>IF(I214="","",IF(I214=700,"«- Correct!","«- Try again!"))</f>
      </c>
    </row>
    <row r="215" spans="1:10" ht="12.75">
      <c r="A215" s="26"/>
      <c r="B215" s="26"/>
      <c r="C215" s="26"/>
      <c r="D215" s="26"/>
      <c r="E215" s="26"/>
      <c r="F215" s="224"/>
      <c r="G215" s="26"/>
      <c r="H215" s="26"/>
      <c r="I215" s="26"/>
      <c r="J215" s="19"/>
    </row>
    <row r="216" spans="1:10" ht="12.75">
      <c r="A216" s="157" t="s">
        <v>53</v>
      </c>
      <c r="B216" s="157"/>
      <c r="C216" s="157"/>
      <c r="D216" s="157"/>
      <c r="E216" s="157"/>
      <c r="F216" s="157"/>
      <c r="G216" s="157"/>
      <c r="H216" s="59" t="s">
        <v>13</v>
      </c>
      <c r="I216" s="60">
        <v>128</v>
      </c>
      <c r="J216" s="19"/>
    </row>
    <row r="217" spans="1:10" ht="12.75">
      <c r="A217" s="56" t="s">
        <v>15</v>
      </c>
      <c r="B217" s="57" t="s">
        <v>21</v>
      </c>
      <c r="C217" s="57"/>
      <c r="D217" s="57"/>
      <c r="E217" s="57"/>
      <c r="F217" s="227" t="s">
        <v>253</v>
      </c>
      <c r="G217" s="57" t="s">
        <v>18</v>
      </c>
      <c r="H217" s="57" t="s">
        <v>19</v>
      </c>
      <c r="I217" s="62" t="s">
        <v>22</v>
      </c>
      <c r="J217" s="19"/>
    </row>
    <row r="218" spans="1:10" ht="12.75">
      <c r="A218" s="173">
        <v>40643</v>
      </c>
      <c r="B218" s="29"/>
      <c r="C218" s="29"/>
      <c r="D218" s="29"/>
      <c r="E218" s="29"/>
      <c r="F218" s="228"/>
      <c r="G218" s="114"/>
      <c r="H218" s="233"/>
      <c r="I218" s="114"/>
      <c r="J218" s="19"/>
    </row>
    <row r="219" spans="1:10" ht="12.75">
      <c r="A219" s="30">
        <v>30</v>
      </c>
      <c r="B219" s="33" t="s">
        <v>254</v>
      </c>
      <c r="C219" s="33"/>
      <c r="D219" s="33"/>
      <c r="E219" s="33"/>
      <c r="F219" s="228"/>
      <c r="G219" s="113"/>
      <c r="H219" s="116"/>
      <c r="I219" s="113"/>
      <c r="J219" s="41">
        <f>IF(I219="","",IF(I219=3400,"«- Correct!","«- Try again!"))</f>
      </c>
    </row>
    <row r="220" spans="1:10" ht="12.75">
      <c r="A220" s="30"/>
      <c r="B220" s="26"/>
      <c r="C220" s="26"/>
      <c r="D220" s="26"/>
      <c r="E220" s="26"/>
      <c r="F220" s="228"/>
      <c r="G220" s="28"/>
      <c r="H220" s="28"/>
      <c r="I220" s="28"/>
      <c r="J220" s="19"/>
    </row>
    <row r="221" spans="1:10" ht="12.75">
      <c r="A221" s="157" t="s">
        <v>200</v>
      </c>
      <c r="B221" s="157"/>
      <c r="C221" s="157"/>
      <c r="D221" s="157"/>
      <c r="E221" s="157"/>
      <c r="F221" s="157"/>
      <c r="G221" s="157"/>
      <c r="H221" s="59" t="s">
        <v>13</v>
      </c>
      <c r="I221" s="60">
        <v>167</v>
      </c>
      <c r="J221" s="19"/>
    </row>
    <row r="222" spans="1:10" ht="12.75">
      <c r="A222" s="56" t="s">
        <v>15</v>
      </c>
      <c r="B222" s="57" t="s">
        <v>21</v>
      </c>
      <c r="C222" s="57"/>
      <c r="D222" s="57"/>
      <c r="E222" s="57"/>
      <c r="F222" s="227" t="s">
        <v>253</v>
      </c>
      <c r="G222" s="57" t="s">
        <v>18</v>
      </c>
      <c r="H222" s="57" t="s">
        <v>19</v>
      </c>
      <c r="I222" s="62" t="s">
        <v>22</v>
      </c>
      <c r="J222" s="19"/>
    </row>
    <row r="223" spans="1:10" ht="12.75">
      <c r="A223" s="173">
        <v>40634</v>
      </c>
      <c r="B223" s="29"/>
      <c r="C223" s="29"/>
      <c r="D223" s="29"/>
      <c r="E223" s="29"/>
      <c r="F223" s="228"/>
      <c r="G223" s="113"/>
      <c r="H223" s="229"/>
      <c r="I223" s="113"/>
      <c r="J223" s="41">
        <f>IF(I223="","",IF(I223=40000,"«- Correct!","«- Try again!"))</f>
      </c>
    </row>
    <row r="224" spans="1:10" ht="12.75">
      <c r="A224" s="173"/>
      <c r="B224" s="29"/>
      <c r="C224" s="29"/>
      <c r="D224" s="29"/>
      <c r="E224" s="29"/>
      <c r="F224" s="228"/>
      <c r="G224" s="28"/>
      <c r="H224" s="28"/>
      <c r="I224" s="28"/>
      <c r="J224" s="19"/>
    </row>
    <row r="225" spans="1:10" ht="12.75">
      <c r="A225" s="157" t="s">
        <v>255</v>
      </c>
      <c r="B225" s="157"/>
      <c r="C225" s="157"/>
      <c r="D225" s="157"/>
      <c r="E225" s="157"/>
      <c r="F225" s="157"/>
      <c r="G225" s="157"/>
      <c r="H225" s="61"/>
      <c r="I225" s="61" t="str">
        <f>IF((G225-H225)=0," ",(G225-H225)+I223)</f>
        <v> </v>
      </c>
      <c r="J225" s="19"/>
    </row>
    <row r="226" spans="1:10" ht="12.75">
      <c r="A226" s="157" t="s">
        <v>200</v>
      </c>
      <c r="B226" s="157"/>
      <c r="C226" s="157"/>
      <c r="D226" s="157"/>
      <c r="E226" s="157"/>
      <c r="F226" s="157"/>
      <c r="G226" s="157"/>
      <c r="H226" s="59" t="s">
        <v>13</v>
      </c>
      <c r="I226" s="60">
        <v>168</v>
      </c>
      <c r="J226" s="19"/>
    </row>
    <row r="227" spans="1:10" ht="12.75">
      <c r="A227" s="56" t="s">
        <v>15</v>
      </c>
      <c r="B227" s="57" t="s">
        <v>21</v>
      </c>
      <c r="C227" s="57"/>
      <c r="D227" s="57"/>
      <c r="E227" s="57"/>
      <c r="F227" s="227" t="s">
        <v>253</v>
      </c>
      <c r="G227" s="57" t="s">
        <v>18</v>
      </c>
      <c r="H227" s="57" t="s">
        <v>19</v>
      </c>
      <c r="I227" s="62" t="s">
        <v>22</v>
      </c>
      <c r="J227" s="19"/>
    </row>
    <row r="228" spans="1:10" ht="12.75">
      <c r="A228" s="173">
        <v>40663</v>
      </c>
      <c r="B228" s="33" t="s">
        <v>254</v>
      </c>
      <c r="C228" s="33"/>
      <c r="D228" s="33"/>
      <c r="E228" s="33"/>
      <c r="F228" s="228"/>
      <c r="G228" s="113"/>
      <c r="H228" s="229"/>
      <c r="I228" s="113"/>
      <c r="J228" s="41">
        <f>IF(I228="","",IF(I228=600,"«- Correct!","«- Try again!"))</f>
      </c>
    </row>
    <row r="229" spans="1:10" ht="12.75">
      <c r="A229" s="26"/>
      <c r="B229" s="26"/>
      <c r="C229" s="26"/>
      <c r="D229" s="26"/>
      <c r="E229" s="26"/>
      <c r="F229" s="224"/>
      <c r="G229" s="26"/>
      <c r="H229" s="26"/>
      <c r="I229" s="26"/>
      <c r="J229" s="19"/>
    </row>
    <row r="230" spans="1:10" ht="12.75">
      <c r="A230" s="157" t="s">
        <v>75</v>
      </c>
      <c r="B230" s="157"/>
      <c r="C230" s="157"/>
      <c r="D230" s="157"/>
      <c r="E230" s="157"/>
      <c r="F230" s="157"/>
      <c r="G230" s="157"/>
      <c r="H230" s="59" t="s">
        <v>13</v>
      </c>
      <c r="I230" s="60">
        <v>209</v>
      </c>
      <c r="J230" s="19"/>
    </row>
    <row r="231" spans="1:10" ht="12.75">
      <c r="A231" s="56" t="s">
        <v>15</v>
      </c>
      <c r="B231" s="57" t="s">
        <v>21</v>
      </c>
      <c r="C231" s="57"/>
      <c r="D231" s="57"/>
      <c r="E231" s="57"/>
      <c r="F231" s="227" t="s">
        <v>253</v>
      </c>
      <c r="G231" s="57" t="s">
        <v>18</v>
      </c>
      <c r="H231" s="57" t="s">
        <v>19</v>
      </c>
      <c r="I231" s="62" t="s">
        <v>22</v>
      </c>
      <c r="J231" s="19"/>
    </row>
    <row r="232" spans="1:10" ht="12.75">
      <c r="A232" s="173">
        <v>40663</v>
      </c>
      <c r="B232" s="33" t="s">
        <v>254</v>
      </c>
      <c r="C232" s="33"/>
      <c r="D232" s="33"/>
      <c r="E232" s="33"/>
      <c r="F232" s="228"/>
      <c r="G232" s="113"/>
      <c r="H232" s="229"/>
      <c r="I232" s="113"/>
      <c r="J232" s="41">
        <f>IF(I232="","",IF(I232=320,"«- Correct!","«- Try again!"))</f>
      </c>
    </row>
    <row r="233" spans="1:10" ht="12.75">
      <c r="A233" s="173"/>
      <c r="B233" s="29"/>
      <c r="C233" s="29"/>
      <c r="D233" s="29"/>
      <c r="E233" s="29"/>
      <c r="F233" s="228"/>
      <c r="G233" s="28"/>
      <c r="H233" s="28"/>
      <c r="I233" s="28"/>
      <c r="J233" s="19"/>
    </row>
    <row r="234" spans="1:10" ht="12.75">
      <c r="A234" s="157" t="s">
        <v>187</v>
      </c>
      <c r="B234" s="157"/>
      <c r="C234" s="157"/>
      <c r="D234" s="157"/>
      <c r="E234" s="157"/>
      <c r="F234" s="157"/>
      <c r="G234" s="157"/>
      <c r="H234" s="59" t="s">
        <v>13</v>
      </c>
      <c r="I234" s="60">
        <v>307</v>
      </c>
      <c r="J234" s="19"/>
    </row>
    <row r="235" spans="1:10" ht="12.75">
      <c r="A235" s="56" t="s">
        <v>15</v>
      </c>
      <c r="B235" s="57" t="s">
        <v>21</v>
      </c>
      <c r="C235" s="57"/>
      <c r="D235" s="57"/>
      <c r="E235" s="57"/>
      <c r="F235" s="227" t="s">
        <v>253</v>
      </c>
      <c r="G235" s="57" t="s">
        <v>18</v>
      </c>
      <c r="H235" s="57" t="s">
        <v>19</v>
      </c>
      <c r="I235" s="62" t="s">
        <v>22</v>
      </c>
      <c r="J235" s="19"/>
    </row>
    <row r="236" spans="1:10" ht="12.75">
      <c r="A236" s="173">
        <v>40634</v>
      </c>
      <c r="B236" s="29"/>
      <c r="C236" s="29"/>
      <c r="D236" s="29"/>
      <c r="E236" s="29"/>
      <c r="F236" s="228"/>
      <c r="G236" s="113"/>
      <c r="H236" s="229"/>
      <c r="I236" s="113"/>
      <c r="J236" s="41">
        <f>IF(I236="","",IF(I236=60000,"«- Correct!","«- Try again!"))</f>
      </c>
    </row>
    <row r="237" spans="1:10" ht="12.75">
      <c r="A237" s="26"/>
      <c r="B237" s="26"/>
      <c r="C237" s="26"/>
      <c r="D237" s="26"/>
      <c r="E237" s="26"/>
      <c r="F237" s="224"/>
      <c r="G237" s="26"/>
      <c r="H237" s="26"/>
      <c r="I237" s="26"/>
      <c r="J237" s="19"/>
    </row>
    <row r="238" spans="1:10" ht="12.75">
      <c r="A238" s="157" t="s">
        <v>188</v>
      </c>
      <c r="B238" s="157"/>
      <c r="C238" s="157"/>
      <c r="D238" s="157"/>
      <c r="E238" s="157"/>
      <c r="F238" s="157"/>
      <c r="G238" s="157"/>
      <c r="H238" s="59" t="s">
        <v>13</v>
      </c>
      <c r="I238" s="60">
        <v>318</v>
      </c>
      <c r="J238" s="19"/>
    </row>
    <row r="239" spans="1:10" ht="12.75">
      <c r="A239" s="56" t="s">
        <v>15</v>
      </c>
      <c r="B239" s="57" t="s">
        <v>21</v>
      </c>
      <c r="C239" s="57"/>
      <c r="D239" s="57"/>
      <c r="E239" s="57"/>
      <c r="F239" s="227" t="s">
        <v>253</v>
      </c>
      <c r="G239" s="57" t="s">
        <v>18</v>
      </c>
      <c r="H239" s="57" t="s">
        <v>19</v>
      </c>
      <c r="I239" s="62" t="s">
        <v>22</v>
      </c>
      <c r="J239" s="19"/>
    </row>
    <row r="240" spans="1:10" ht="12.75">
      <c r="A240" s="173">
        <v>40663</v>
      </c>
      <c r="B240" s="33" t="s">
        <v>256</v>
      </c>
      <c r="C240" s="29"/>
      <c r="D240" s="29"/>
      <c r="E240" s="29"/>
      <c r="F240" s="228"/>
      <c r="G240" s="113"/>
      <c r="H240" s="229"/>
      <c r="I240" s="113"/>
      <c r="J240" s="19"/>
    </row>
    <row r="241" spans="1:10" ht="12.75">
      <c r="A241" s="30">
        <v>30</v>
      </c>
      <c r="B241" s="33" t="s">
        <v>256</v>
      </c>
      <c r="C241" s="33"/>
      <c r="D241" s="33"/>
      <c r="E241" s="33"/>
      <c r="F241" s="228"/>
      <c r="G241" s="128"/>
      <c r="H241" s="141"/>
      <c r="I241" s="128"/>
      <c r="J241" s="41">
        <f>IF(I241="","",IF(I241=330,"«- Correct!","«- Try again!"))</f>
      </c>
    </row>
    <row r="242" spans="1:10" ht="12.75">
      <c r="A242" s="26"/>
      <c r="B242" s="26"/>
      <c r="C242" s="26"/>
      <c r="D242" s="26"/>
      <c r="E242" s="26"/>
      <c r="F242" s="224"/>
      <c r="G242" s="26"/>
      <c r="H242" s="26"/>
      <c r="I242" s="26"/>
      <c r="J242" s="19"/>
    </row>
    <row r="243" spans="1:10" ht="12.75">
      <c r="A243" s="157" t="s">
        <v>185</v>
      </c>
      <c r="B243" s="157"/>
      <c r="C243" s="157"/>
      <c r="D243" s="157"/>
      <c r="E243" s="157"/>
      <c r="F243" s="157"/>
      <c r="G243" s="157"/>
      <c r="H243" s="59" t="s">
        <v>13</v>
      </c>
      <c r="I243" s="60">
        <v>319</v>
      </c>
      <c r="J243" s="19"/>
    </row>
    <row r="244" spans="1:10" ht="12.75">
      <c r="A244" s="56" t="s">
        <v>15</v>
      </c>
      <c r="B244" s="57" t="s">
        <v>21</v>
      </c>
      <c r="C244" s="57"/>
      <c r="D244" s="57"/>
      <c r="E244" s="57"/>
      <c r="F244" s="227" t="s">
        <v>253</v>
      </c>
      <c r="G244" s="57" t="s">
        <v>18</v>
      </c>
      <c r="H244" s="57" t="s">
        <v>19</v>
      </c>
      <c r="I244" s="62" t="s">
        <v>22</v>
      </c>
      <c r="J244" s="19"/>
    </row>
    <row r="245" spans="1:10" ht="12.75">
      <c r="A245" s="173">
        <v>40663</v>
      </c>
      <c r="B245" s="29"/>
      <c r="C245" s="29"/>
      <c r="D245" s="29"/>
      <c r="E245" s="29"/>
      <c r="F245" s="228"/>
      <c r="G245" s="114"/>
      <c r="H245" s="233"/>
      <c r="I245" s="114"/>
      <c r="J245" s="19"/>
    </row>
    <row r="246" spans="1:10" ht="12.75">
      <c r="A246" s="30">
        <v>30</v>
      </c>
      <c r="B246" s="33" t="s">
        <v>256</v>
      </c>
      <c r="C246" s="33"/>
      <c r="D246" s="33"/>
      <c r="E246" s="33"/>
      <c r="F246" s="228"/>
      <c r="G246" s="113"/>
      <c r="H246" s="116"/>
      <c r="I246" s="113"/>
      <c r="J246" s="41">
        <f>IF(I246="","",IF(I246=0,"«- Correct!","«- Try again!"))</f>
      </c>
    </row>
    <row r="247" spans="1:10" ht="12.75">
      <c r="A247" s="26"/>
      <c r="B247" s="26"/>
      <c r="C247" s="26"/>
      <c r="D247" s="26"/>
      <c r="E247" s="26"/>
      <c r="F247" s="224"/>
      <c r="G247" s="26"/>
      <c r="H247" s="26"/>
      <c r="I247" s="26"/>
      <c r="J247" s="19"/>
    </row>
    <row r="248" spans="1:10" ht="12.75">
      <c r="A248" s="157" t="s">
        <v>224</v>
      </c>
      <c r="B248" s="157"/>
      <c r="C248" s="157"/>
      <c r="D248" s="157"/>
      <c r="E248" s="157"/>
      <c r="F248" s="157"/>
      <c r="G248" s="157"/>
      <c r="H248" s="59" t="s">
        <v>13</v>
      </c>
      <c r="I248" s="60">
        <v>405</v>
      </c>
      <c r="J248" s="19"/>
    </row>
    <row r="249" spans="1:10" ht="12.75">
      <c r="A249" s="56" t="s">
        <v>15</v>
      </c>
      <c r="B249" s="57" t="s">
        <v>21</v>
      </c>
      <c r="C249" s="57"/>
      <c r="D249" s="57"/>
      <c r="E249" s="57"/>
      <c r="F249" s="227" t="s">
        <v>253</v>
      </c>
      <c r="G249" s="57" t="s">
        <v>18</v>
      </c>
      <c r="H249" s="57" t="s">
        <v>19</v>
      </c>
      <c r="I249" s="62" t="s">
        <v>22</v>
      </c>
      <c r="J249" s="19"/>
    </row>
    <row r="250" spans="1:10" ht="12.75">
      <c r="A250" s="173">
        <v>40657</v>
      </c>
      <c r="B250" s="29"/>
      <c r="C250" s="29"/>
      <c r="D250" s="29"/>
      <c r="E250" s="29"/>
      <c r="F250" s="228"/>
      <c r="G250" s="113"/>
      <c r="H250" s="229"/>
      <c r="I250" s="113"/>
      <c r="J250" s="19"/>
    </row>
    <row r="251" spans="1:10" ht="12.75">
      <c r="A251" s="30">
        <v>30</v>
      </c>
      <c r="B251" s="33" t="s">
        <v>254</v>
      </c>
      <c r="C251" s="33"/>
      <c r="D251" s="33"/>
      <c r="E251" s="33"/>
      <c r="F251" s="228"/>
      <c r="G251" s="234"/>
      <c r="H251" s="141"/>
      <c r="I251" s="128"/>
      <c r="J251" s="19"/>
    </row>
    <row r="252" spans="1:10" ht="12.75">
      <c r="A252" s="30">
        <v>30</v>
      </c>
      <c r="B252" s="33" t="s">
        <v>256</v>
      </c>
      <c r="C252" s="33"/>
      <c r="D252" s="33"/>
      <c r="E252" s="33"/>
      <c r="F252" s="228"/>
      <c r="G252" s="113"/>
      <c r="H252" s="116"/>
      <c r="I252" s="113"/>
      <c r="J252" s="41">
        <f>IF(I252="","",IF(I252=0,"«- Correct!","«- Try again!"))</f>
      </c>
    </row>
    <row r="253" spans="1:10" ht="12.75">
      <c r="A253" s="30"/>
      <c r="B253" s="26"/>
      <c r="C253" s="26"/>
      <c r="D253" s="26"/>
      <c r="E253" s="26"/>
      <c r="F253" s="228"/>
      <c r="G253" s="235"/>
      <c r="H253" s="28"/>
      <c r="I253" s="28"/>
      <c r="J253" s="19"/>
    </row>
    <row r="254" spans="1:10" ht="12.75">
      <c r="A254" s="157" t="s">
        <v>257</v>
      </c>
      <c r="B254" s="157"/>
      <c r="C254" s="157"/>
      <c r="D254" s="157"/>
      <c r="E254" s="157"/>
      <c r="F254" s="157"/>
      <c r="G254" s="157"/>
      <c r="H254" s="60"/>
      <c r="I254" s="61"/>
      <c r="J254" s="19"/>
    </row>
    <row r="255" spans="1:10" ht="12.75">
      <c r="A255" s="157" t="s">
        <v>240</v>
      </c>
      <c r="B255" s="157"/>
      <c r="C255" s="157"/>
      <c r="D255" s="157"/>
      <c r="E255" s="157"/>
      <c r="F255" s="157"/>
      <c r="G255" s="157"/>
      <c r="H255" s="59" t="s">
        <v>13</v>
      </c>
      <c r="I255" s="60">
        <v>612</v>
      </c>
      <c r="J255" s="19"/>
    </row>
    <row r="256" spans="1:10" ht="12.75">
      <c r="A256" s="56" t="s">
        <v>15</v>
      </c>
      <c r="B256" s="57" t="s">
        <v>21</v>
      </c>
      <c r="C256" s="57"/>
      <c r="D256" s="57"/>
      <c r="E256" s="57"/>
      <c r="F256" s="227" t="s">
        <v>253</v>
      </c>
      <c r="G256" s="57" t="s">
        <v>18</v>
      </c>
      <c r="H256" s="57" t="s">
        <v>19</v>
      </c>
      <c r="I256" s="62" t="s">
        <v>22</v>
      </c>
      <c r="J256" s="19"/>
    </row>
    <row r="257" spans="1:10" ht="12.75">
      <c r="A257" s="173">
        <v>40663</v>
      </c>
      <c r="B257" s="33" t="s">
        <v>254</v>
      </c>
      <c r="C257" s="33"/>
      <c r="D257" s="33"/>
      <c r="E257" s="33"/>
      <c r="F257" s="228"/>
      <c r="G257" s="114"/>
      <c r="H257" s="233"/>
      <c r="I257" s="114"/>
      <c r="J257" s="19"/>
    </row>
    <row r="258" spans="1:10" ht="12.75">
      <c r="A258" s="27">
        <v>30</v>
      </c>
      <c r="B258" s="33" t="s">
        <v>256</v>
      </c>
      <c r="C258" s="33"/>
      <c r="D258" s="33"/>
      <c r="E258" s="33"/>
      <c r="F258" s="228"/>
      <c r="G258" s="113"/>
      <c r="H258" s="116"/>
      <c r="I258" s="113"/>
      <c r="J258" s="41">
        <f>IF(I258="","",IF(I258=0,"«- Correct!","«- Try again!"))</f>
      </c>
    </row>
    <row r="259" spans="1:10" ht="12.75">
      <c r="A259" s="30"/>
      <c r="B259" s="26"/>
      <c r="C259" s="26"/>
      <c r="D259" s="26"/>
      <c r="E259" s="26"/>
      <c r="F259" s="228"/>
      <c r="G259" s="28"/>
      <c r="H259" s="28"/>
      <c r="I259" s="28"/>
      <c r="J259" s="19"/>
    </row>
    <row r="260" spans="1:10" ht="12.75">
      <c r="A260" s="157" t="s">
        <v>48</v>
      </c>
      <c r="B260" s="157"/>
      <c r="C260" s="157"/>
      <c r="D260" s="157"/>
      <c r="E260" s="157"/>
      <c r="F260" s="157"/>
      <c r="G260" s="157"/>
      <c r="H260" s="59" t="s">
        <v>13</v>
      </c>
      <c r="I260" s="60">
        <v>622</v>
      </c>
      <c r="J260" s="19"/>
    </row>
    <row r="261" spans="1:10" ht="12.75">
      <c r="A261" s="56" t="s">
        <v>15</v>
      </c>
      <c r="B261" s="57" t="s">
        <v>21</v>
      </c>
      <c r="C261" s="57"/>
      <c r="D261" s="57"/>
      <c r="E261" s="57"/>
      <c r="F261" s="227" t="s">
        <v>253</v>
      </c>
      <c r="G261" s="57" t="s">
        <v>18</v>
      </c>
      <c r="H261" s="57" t="s">
        <v>19</v>
      </c>
      <c r="I261" s="62" t="s">
        <v>22</v>
      </c>
      <c r="J261" s="19"/>
    </row>
    <row r="262" spans="1:10" ht="12.75">
      <c r="A262" s="173">
        <v>40647</v>
      </c>
      <c r="B262" s="29"/>
      <c r="C262" s="29"/>
      <c r="D262" s="29"/>
      <c r="E262" s="29"/>
      <c r="F262" s="228"/>
      <c r="G262" s="113"/>
      <c r="H262" s="229"/>
      <c r="I262" s="113"/>
      <c r="J262" s="19"/>
    </row>
    <row r="263" spans="1:10" ht="12.75">
      <c r="A263" s="30">
        <v>28</v>
      </c>
      <c r="B263" s="26"/>
      <c r="C263" s="26"/>
      <c r="D263" s="26"/>
      <c r="E263" s="26"/>
      <c r="F263" s="228"/>
      <c r="G263" s="128"/>
      <c r="H263" s="141"/>
      <c r="I263" s="128"/>
      <c r="J263" s="19"/>
    </row>
    <row r="264" spans="1:10" ht="12.75">
      <c r="A264" s="27">
        <v>30</v>
      </c>
      <c r="B264" s="33" t="s">
        <v>254</v>
      </c>
      <c r="C264" s="33"/>
      <c r="D264" s="33"/>
      <c r="E264" s="33"/>
      <c r="F264" s="228"/>
      <c r="G264" s="236"/>
      <c r="H264" s="141"/>
      <c r="I264" s="128"/>
      <c r="J264" s="19"/>
    </row>
    <row r="265" spans="1:10" ht="12.75">
      <c r="A265" s="27">
        <v>30</v>
      </c>
      <c r="B265" s="33" t="s">
        <v>256</v>
      </c>
      <c r="C265" s="33"/>
      <c r="D265" s="33"/>
      <c r="E265" s="33"/>
      <c r="F265" s="237"/>
      <c r="G265" s="238"/>
      <c r="H265" s="116"/>
      <c r="I265" s="113"/>
      <c r="J265" s="41">
        <f>IF(I265="","",IF(I265=0,"«- Correct!","«- Try again!"))</f>
      </c>
    </row>
    <row r="266" spans="1:10" ht="12.75">
      <c r="A266" s="26"/>
      <c r="B266" s="26"/>
      <c r="C266" s="26"/>
      <c r="D266" s="26"/>
      <c r="E266" s="26"/>
      <c r="F266" s="224"/>
      <c r="G266" s="26"/>
      <c r="H266" s="26"/>
      <c r="I266" s="28"/>
      <c r="J266" s="19"/>
    </row>
    <row r="267" spans="1:10" ht="12.75">
      <c r="A267" s="157" t="s">
        <v>25</v>
      </c>
      <c r="B267" s="157"/>
      <c r="C267" s="157"/>
      <c r="D267" s="157"/>
      <c r="E267" s="157"/>
      <c r="F267" s="157"/>
      <c r="G267" s="157"/>
      <c r="H267" s="59" t="s">
        <v>13</v>
      </c>
      <c r="I267" s="60">
        <v>637</v>
      </c>
      <c r="J267" s="19"/>
    </row>
    <row r="268" spans="1:10" ht="12.75">
      <c r="A268" s="56" t="s">
        <v>15</v>
      </c>
      <c r="B268" s="57" t="s">
        <v>21</v>
      </c>
      <c r="C268" s="57"/>
      <c r="D268" s="57"/>
      <c r="E268" s="57"/>
      <c r="F268" s="227" t="s">
        <v>253</v>
      </c>
      <c r="G268" s="57" t="s">
        <v>18</v>
      </c>
      <c r="H268" s="57" t="s">
        <v>19</v>
      </c>
      <c r="I268" s="62" t="s">
        <v>22</v>
      </c>
      <c r="J268" s="19"/>
    </row>
    <row r="269" spans="1:10" ht="12.75">
      <c r="A269" s="173">
        <v>40663</v>
      </c>
      <c r="B269" s="33" t="s">
        <v>254</v>
      </c>
      <c r="C269" s="33"/>
      <c r="D269" s="33"/>
      <c r="E269" s="33"/>
      <c r="F269" s="228"/>
      <c r="G269" s="114"/>
      <c r="H269" s="233"/>
      <c r="I269" s="114"/>
      <c r="J269" s="19"/>
    </row>
    <row r="270" spans="1:10" ht="12.75">
      <c r="A270" s="27">
        <v>30</v>
      </c>
      <c r="B270" s="33" t="s">
        <v>256</v>
      </c>
      <c r="C270" s="33"/>
      <c r="D270" s="33"/>
      <c r="E270" s="33"/>
      <c r="F270" s="237"/>
      <c r="G270" s="238"/>
      <c r="H270" s="116"/>
      <c r="I270" s="113"/>
      <c r="J270" s="41">
        <f>IF(I270="","",IF(I270=0,"«- Correct!","«- Try again!"))</f>
      </c>
    </row>
    <row r="271" spans="1:10" ht="12.75">
      <c r="A271" s="27"/>
      <c r="B271" s="26"/>
      <c r="C271" s="26"/>
      <c r="D271" s="26"/>
      <c r="E271" s="26"/>
      <c r="F271" s="237"/>
      <c r="G271" s="239"/>
      <c r="H271" s="235"/>
      <c r="I271" s="28"/>
      <c r="J271" s="19"/>
    </row>
    <row r="272" spans="1:10" ht="12.75">
      <c r="A272" s="157" t="s">
        <v>54</v>
      </c>
      <c r="B272" s="157"/>
      <c r="C272" s="157"/>
      <c r="D272" s="157"/>
      <c r="E272" s="157"/>
      <c r="F272" s="157"/>
      <c r="G272" s="157"/>
      <c r="H272" s="59" t="s">
        <v>13</v>
      </c>
      <c r="I272" s="60">
        <v>640</v>
      </c>
      <c r="J272" s="19"/>
    </row>
    <row r="273" spans="1:10" ht="12.75">
      <c r="A273" s="56" t="s">
        <v>15</v>
      </c>
      <c r="B273" s="57" t="s">
        <v>21</v>
      </c>
      <c r="C273" s="57"/>
      <c r="D273" s="57"/>
      <c r="E273" s="57"/>
      <c r="F273" s="227" t="s">
        <v>253</v>
      </c>
      <c r="G273" s="57" t="s">
        <v>18</v>
      </c>
      <c r="H273" s="57" t="s">
        <v>19</v>
      </c>
      <c r="I273" s="62" t="s">
        <v>22</v>
      </c>
      <c r="J273" s="19"/>
    </row>
    <row r="274" spans="1:10" ht="12.75">
      <c r="A274" s="173">
        <v>40635</v>
      </c>
      <c r="B274" s="29"/>
      <c r="C274" s="29"/>
      <c r="D274" s="29"/>
      <c r="E274" s="29"/>
      <c r="F274" s="228"/>
      <c r="G274" s="114"/>
      <c r="H274" s="233"/>
      <c r="I274" s="114"/>
      <c r="J274" s="19"/>
    </row>
    <row r="275" spans="1:10" ht="12.75">
      <c r="A275" s="27">
        <v>30</v>
      </c>
      <c r="B275" s="33" t="s">
        <v>256</v>
      </c>
      <c r="C275" s="33"/>
      <c r="D275" s="33"/>
      <c r="E275" s="33"/>
      <c r="F275" s="237"/>
      <c r="G275" s="238"/>
      <c r="H275" s="116"/>
      <c r="I275" s="113"/>
      <c r="J275" s="41">
        <f>IF(I275="","",IF(I275=0,"«- Correct!","«- Try again!"))</f>
      </c>
    </row>
    <row r="276" spans="1:10" ht="12.75">
      <c r="A276" s="26"/>
      <c r="B276" s="26"/>
      <c r="C276" s="26"/>
      <c r="D276" s="26"/>
      <c r="E276" s="26"/>
      <c r="F276" s="228"/>
      <c r="G276" s="28"/>
      <c r="H276" s="28"/>
      <c r="I276" s="28"/>
      <c r="J276" s="19"/>
    </row>
    <row r="277" spans="1:10" ht="12.75">
      <c r="A277" s="157" t="s">
        <v>215</v>
      </c>
      <c r="B277" s="157"/>
      <c r="C277" s="157"/>
      <c r="D277" s="157"/>
      <c r="E277" s="157"/>
      <c r="F277" s="157"/>
      <c r="G277" s="157"/>
      <c r="H277" s="59" t="s">
        <v>13</v>
      </c>
      <c r="I277" s="60">
        <v>650</v>
      </c>
      <c r="J277" s="19"/>
    </row>
    <row r="278" spans="1:10" ht="12.75">
      <c r="A278" s="56" t="s">
        <v>15</v>
      </c>
      <c r="B278" s="57" t="s">
        <v>21</v>
      </c>
      <c r="C278" s="57"/>
      <c r="D278" s="57"/>
      <c r="E278" s="57"/>
      <c r="F278" s="227" t="s">
        <v>253</v>
      </c>
      <c r="G278" s="57" t="s">
        <v>18</v>
      </c>
      <c r="H278" s="57" t="s">
        <v>19</v>
      </c>
      <c r="I278" s="62" t="s">
        <v>22</v>
      </c>
      <c r="J278" s="19"/>
    </row>
    <row r="279" spans="1:10" ht="12.75">
      <c r="A279" s="173">
        <v>40663</v>
      </c>
      <c r="B279" s="231" t="s">
        <v>254</v>
      </c>
      <c r="C279" s="29"/>
      <c r="D279" s="29"/>
      <c r="E279" s="29"/>
      <c r="F279" s="228"/>
      <c r="G279" s="114"/>
      <c r="H279" s="233"/>
      <c r="I279" s="114"/>
      <c r="J279" s="19"/>
    </row>
    <row r="280" spans="1:10" ht="12.75">
      <c r="A280" s="27">
        <v>30</v>
      </c>
      <c r="B280" s="33" t="s">
        <v>256</v>
      </c>
      <c r="C280" s="33"/>
      <c r="D280" s="33"/>
      <c r="E280" s="33"/>
      <c r="F280" s="237"/>
      <c r="G280" s="238"/>
      <c r="H280" s="116"/>
      <c r="I280" s="113"/>
      <c r="J280" s="41">
        <f>IF(I280="","",IF(I280=0,"«- Correct!","«- Try again!"))</f>
      </c>
    </row>
    <row r="281" spans="1:10" ht="12.75">
      <c r="A281" s="26"/>
      <c r="B281" s="26"/>
      <c r="C281" s="26"/>
      <c r="D281" s="26"/>
      <c r="E281" s="26"/>
      <c r="F281" s="224"/>
      <c r="G281" s="26"/>
      <c r="H281" s="26"/>
      <c r="I281" s="26"/>
      <c r="J281" s="19"/>
    </row>
    <row r="282" spans="1:10" ht="12.75">
      <c r="A282" s="157" t="s">
        <v>209</v>
      </c>
      <c r="B282" s="157"/>
      <c r="C282" s="157"/>
      <c r="D282" s="157"/>
      <c r="E282" s="157"/>
      <c r="F282" s="157"/>
      <c r="G282" s="157"/>
      <c r="H282" s="59" t="s">
        <v>13</v>
      </c>
      <c r="I282" s="60">
        <v>684</v>
      </c>
      <c r="J282" s="19"/>
    </row>
    <row r="283" spans="1:10" ht="12.75">
      <c r="A283" s="56" t="s">
        <v>15</v>
      </c>
      <c r="B283" s="57" t="s">
        <v>21</v>
      </c>
      <c r="C283" s="57"/>
      <c r="D283" s="57"/>
      <c r="E283" s="57"/>
      <c r="F283" s="227" t="s">
        <v>253</v>
      </c>
      <c r="G283" s="57" t="s">
        <v>18</v>
      </c>
      <c r="H283" s="57" t="s">
        <v>19</v>
      </c>
      <c r="I283" s="62" t="s">
        <v>22</v>
      </c>
      <c r="J283" s="19"/>
    </row>
    <row r="284" spans="1:10" ht="12.75">
      <c r="A284" s="173">
        <v>40662</v>
      </c>
      <c r="B284" s="29"/>
      <c r="C284" s="29"/>
      <c r="D284" s="29"/>
      <c r="E284" s="29"/>
      <c r="F284" s="228"/>
      <c r="G284" s="114"/>
      <c r="H284" s="233"/>
      <c r="I284" s="114"/>
      <c r="J284" s="19"/>
    </row>
    <row r="285" spans="1:10" ht="12.75">
      <c r="A285" s="27">
        <v>30</v>
      </c>
      <c r="B285" s="33" t="s">
        <v>256</v>
      </c>
      <c r="C285" s="33"/>
      <c r="D285" s="33"/>
      <c r="E285" s="33"/>
      <c r="F285" s="237"/>
      <c r="G285" s="238"/>
      <c r="H285" s="116"/>
      <c r="I285" s="113"/>
      <c r="J285" s="41">
        <f>IF(I285="","",IF(I285=0,"«- Correct!","«- Try again!"))</f>
      </c>
    </row>
    <row r="286" spans="1:10" ht="12.75">
      <c r="A286" s="26"/>
      <c r="B286" s="26"/>
      <c r="C286" s="26"/>
      <c r="D286" s="26"/>
      <c r="E286" s="26"/>
      <c r="F286" s="224"/>
      <c r="G286" s="26"/>
      <c r="H286" s="26"/>
      <c r="I286" s="26"/>
      <c r="J286" s="19"/>
    </row>
    <row r="287" spans="1:10" ht="12.75">
      <c r="A287" s="157" t="s">
        <v>211</v>
      </c>
      <c r="B287" s="157"/>
      <c r="C287" s="157"/>
      <c r="D287" s="157"/>
      <c r="E287" s="157"/>
      <c r="F287" s="157"/>
      <c r="G287" s="157"/>
      <c r="H287" s="59" t="s">
        <v>13</v>
      </c>
      <c r="I287" s="60">
        <v>688</v>
      </c>
      <c r="J287" s="19"/>
    </row>
    <row r="288" spans="1:10" ht="12.75">
      <c r="A288" s="56" t="s">
        <v>15</v>
      </c>
      <c r="B288" s="57" t="s">
        <v>21</v>
      </c>
      <c r="C288" s="57"/>
      <c r="D288" s="57"/>
      <c r="E288" s="57"/>
      <c r="F288" s="227" t="s">
        <v>253</v>
      </c>
      <c r="G288" s="57" t="s">
        <v>18</v>
      </c>
      <c r="H288" s="57" t="s">
        <v>19</v>
      </c>
      <c r="I288" s="62" t="s">
        <v>22</v>
      </c>
      <c r="J288" s="19"/>
    </row>
    <row r="289" spans="1:10" ht="12.75">
      <c r="A289" s="173">
        <v>40663</v>
      </c>
      <c r="B289" s="29"/>
      <c r="C289" s="29"/>
      <c r="D289" s="29"/>
      <c r="E289" s="29"/>
      <c r="F289" s="228"/>
      <c r="G289" s="114"/>
      <c r="H289" s="233"/>
      <c r="I289" s="114"/>
      <c r="J289" s="19"/>
    </row>
    <row r="290" spans="1:10" ht="12.75">
      <c r="A290" s="27">
        <v>30</v>
      </c>
      <c r="B290" s="33" t="s">
        <v>256</v>
      </c>
      <c r="C290" s="33"/>
      <c r="D290" s="33"/>
      <c r="E290" s="33"/>
      <c r="F290" s="237"/>
      <c r="G290" s="238"/>
      <c r="H290" s="116"/>
      <c r="I290" s="113"/>
      <c r="J290" s="41">
        <f>IF(I290="","",IF(I290=0,"«- Correct!","«- Try again!"))</f>
      </c>
    </row>
    <row r="291" spans="1:10" ht="12.75">
      <c r="A291" s="27"/>
      <c r="B291" s="26"/>
      <c r="C291" s="26"/>
      <c r="D291" s="26"/>
      <c r="E291" s="26"/>
      <c r="F291" s="237"/>
      <c r="G291" s="239"/>
      <c r="H291" s="235"/>
      <c r="I291" s="28"/>
      <c r="J291" s="19"/>
    </row>
    <row r="292" spans="1:10" ht="12.75">
      <c r="A292" s="157" t="s">
        <v>228</v>
      </c>
      <c r="B292" s="157"/>
      <c r="C292" s="157"/>
      <c r="D292" s="157"/>
      <c r="E292" s="157"/>
      <c r="F292" s="157"/>
      <c r="G292" s="157"/>
      <c r="H292" s="59" t="s">
        <v>13</v>
      </c>
      <c r="I292" s="60">
        <v>901</v>
      </c>
      <c r="J292" s="19"/>
    </row>
    <row r="293" spans="1:10" ht="12.75">
      <c r="A293" s="56" t="s">
        <v>15</v>
      </c>
      <c r="B293" s="57" t="s">
        <v>21</v>
      </c>
      <c r="C293" s="57"/>
      <c r="D293" s="57"/>
      <c r="E293" s="57"/>
      <c r="F293" s="227" t="s">
        <v>253</v>
      </c>
      <c r="G293" s="57" t="s">
        <v>18</v>
      </c>
      <c r="H293" s="57" t="s">
        <v>19</v>
      </c>
      <c r="I293" s="62" t="s">
        <v>22</v>
      </c>
      <c r="J293" s="19"/>
    </row>
    <row r="294" spans="1:10" ht="12.75">
      <c r="A294" s="173">
        <v>40663</v>
      </c>
      <c r="B294" s="33" t="s">
        <v>256</v>
      </c>
      <c r="C294" s="33"/>
      <c r="D294" s="33"/>
      <c r="E294" s="33"/>
      <c r="F294" s="237"/>
      <c r="G294" s="113"/>
      <c r="H294" s="229"/>
      <c r="I294" s="113"/>
      <c r="J294" s="19"/>
    </row>
    <row r="295" spans="1:10" ht="12.75">
      <c r="A295" s="27">
        <v>30</v>
      </c>
      <c r="B295" s="33" t="s">
        <v>256</v>
      </c>
      <c r="C295" s="33"/>
      <c r="D295" s="33"/>
      <c r="E295" s="33"/>
      <c r="F295" s="237"/>
      <c r="G295" s="128"/>
      <c r="H295" s="141"/>
      <c r="I295" s="128"/>
      <c r="J295" s="19"/>
    </row>
    <row r="296" spans="1:10" ht="12.75">
      <c r="A296" s="27">
        <v>30</v>
      </c>
      <c r="B296" s="33" t="s">
        <v>256</v>
      </c>
      <c r="C296" s="33"/>
      <c r="D296" s="33"/>
      <c r="E296" s="33"/>
      <c r="F296" s="237"/>
      <c r="G296" s="113"/>
      <c r="H296" s="116"/>
      <c r="I296" s="113"/>
      <c r="J296" s="41">
        <f>IF(I296="","",IF(I296=0,"«- Correct!","«- Try again!"))</f>
      </c>
    </row>
    <row r="297" spans="1:10" ht="12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</row>
  </sheetData>
  <sheetProtection password="C690" sheet="1" objects="1" selectLockedCells="1"/>
  <mergeCells count="61">
    <mergeCell ref="A238:G238"/>
    <mergeCell ref="A216:G216"/>
    <mergeCell ref="A225:G225"/>
    <mergeCell ref="A221:G221"/>
    <mergeCell ref="A230:G230"/>
    <mergeCell ref="A226:G226"/>
    <mergeCell ref="A272:G272"/>
    <mergeCell ref="A292:G292"/>
    <mergeCell ref="A287:G287"/>
    <mergeCell ref="A282:G282"/>
    <mergeCell ref="A277:G277"/>
    <mergeCell ref="B57:F57"/>
    <mergeCell ref="B52:F52"/>
    <mergeCell ref="A211:G211"/>
    <mergeCell ref="A267:G267"/>
    <mergeCell ref="A260:G260"/>
    <mergeCell ref="A255:G255"/>
    <mergeCell ref="A254:G254"/>
    <mergeCell ref="A248:G248"/>
    <mergeCell ref="A243:G243"/>
    <mergeCell ref="A234:G234"/>
    <mergeCell ref="A152:G152"/>
    <mergeCell ref="A175:G175"/>
    <mergeCell ref="B24:F24"/>
    <mergeCell ref="B20:F20"/>
    <mergeCell ref="B73:F73"/>
    <mergeCell ref="B69:F69"/>
    <mergeCell ref="B65:F65"/>
    <mergeCell ref="B61:F61"/>
    <mergeCell ref="A124:G124"/>
    <mergeCell ref="A143:G143"/>
    <mergeCell ref="B16:F16"/>
    <mergeCell ref="A207:G207"/>
    <mergeCell ref="B40:F40"/>
    <mergeCell ref="B36:F36"/>
    <mergeCell ref="B32:F32"/>
    <mergeCell ref="B28:F28"/>
    <mergeCell ref="A142:G142"/>
    <mergeCell ref="A141:G141"/>
    <mergeCell ref="B48:F48"/>
    <mergeCell ref="B44:F44"/>
    <mergeCell ref="A191:I191"/>
    <mergeCell ref="A190:I190"/>
    <mergeCell ref="B96:F96"/>
    <mergeCell ref="B92:F92"/>
    <mergeCell ref="A154:G154"/>
    <mergeCell ref="A153:G153"/>
    <mergeCell ref="A174:G174"/>
    <mergeCell ref="A173:G173"/>
    <mergeCell ref="A126:G126"/>
    <mergeCell ref="A125:G125"/>
    <mergeCell ref="E1:F1"/>
    <mergeCell ref="A101:G101"/>
    <mergeCell ref="A100:G100"/>
    <mergeCell ref="A99:G99"/>
    <mergeCell ref="B88:F88"/>
    <mergeCell ref="B78:F78"/>
    <mergeCell ref="A10:H10"/>
    <mergeCell ref="A9:H9"/>
    <mergeCell ref="E3:F3"/>
    <mergeCell ref="E2:F2"/>
  </mergeCells>
  <printOptions horizontalCentered="1"/>
  <pageMargins left="0" right="0" top="0.25" bottom="0.25" header="0.27" footer="0.25"/>
  <pageSetup horizontalDpi="600" verticalDpi="600" orientation="portrait" scale="96" r:id="rId3"/>
  <rowBreaks count="6" manualBreakCount="6">
    <brk id="53" max="8" man="1"/>
    <brk id="98" max="255" man="1"/>
    <brk id="140" max="255" man="1"/>
    <brk id="189" max="255" man="1"/>
    <brk id="233" max="255" man="1"/>
    <brk id="281" max="255" man="1"/>
  </rowBreaks>
  <colBreaks count="1" manualBreakCount="1">
    <brk id="9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6.7109375" style="0" customWidth="1"/>
    <col min="2" max="6" width="12.7109375" style="0" customWidth="1"/>
    <col min="7" max="7" width="2.7109375" style="0" customWidth="1"/>
    <col min="8" max="24" width="12.7109375" style="0" customWidth="1"/>
  </cols>
  <sheetData>
    <row r="1" spans="1:6" ht="12.75">
      <c r="A1" s="162" t="s">
        <v>278</v>
      </c>
      <c r="B1" s="162"/>
      <c r="C1" s="162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7" ht="12.75">
      <c r="A3" s="158" t="s">
        <v>197</v>
      </c>
      <c r="B3" s="158"/>
      <c r="C3" s="158"/>
      <c r="D3" s="158"/>
      <c r="E3" s="158"/>
      <c r="F3" s="158"/>
      <c r="G3" s="13"/>
    </row>
    <row r="4" spans="1:7" ht="12.75">
      <c r="A4" s="12"/>
      <c r="B4" s="12"/>
      <c r="C4" s="12"/>
      <c r="D4" s="12"/>
      <c r="E4" s="12"/>
      <c r="F4" s="38"/>
      <c r="G4" s="13"/>
    </row>
    <row r="5" spans="1:7" ht="12.75">
      <c r="A5" s="173">
        <v>37347</v>
      </c>
      <c r="B5" s="22" t="s">
        <v>283</v>
      </c>
      <c r="C5" s="22"/>
      <c r="D5" s="22"/>
      <c r="E5" s="22"/>
      <c r="F5" s="74">
        <v>20000</v>
      </c>
      <c r="G5" s="13"/>
    </row>
    <row r="6" spans="1:7" ht="12.75">
      <c r="A6" s="20">
        <v>1</v>
      </c>
      <c r="B6" s="20" t="s">
        <v>284</v>
      </c>
      <c r="C6" s="20"/>
      <c r="D6" s="20"/>
      <c r="E6" s="20"/>
      <c r="F6" s="240">
        <v>40000</v>
      </c>
      <c r="G6" s="13"/>
    </row>
    <row r="7" spans="1:7" ht="12.75">
      <c r="A7" s="20">
        <v>2</v>
      </c>
      <c r="B7" s="20" t="s">
        <v>259</v>
      </c>
      <c r="C7" s="20"/>
      <c r="D7" s="20"/>
      <c r="E7" s="20"/>
      <c r="F7" s="240">
        <v>1700</v>
      </c>
      <c r="G7" s="13"/>
    </row>
    <row r="8" spans="1:7" ht="12.75">
      <c r="A8" s="20">
        <v>3</v>
      </c>
      <c r="B8" s="20" t="s">
        <v>260</v>
      </c>
      <c r="C8" s="20"/>
      <c r="D8" s="20"/>
      <c r="E8" s="20"/>
      <c r="F8" s="240">
        <v>1100</v>
      </c>
      <c r="G8" s="13"/>
    </row>
    <row r="9" spans="1:7" ht="12.75">
      <c r="A9" s="20">
        <v>10</v>
      </c>
      <c r="B9" s="20" t="s">
        <v>261</v>
      </c>
      <c r="C9" s="20"/>
      <c r="D9" s="20"/>
      <c r="E9" s="20"/>
      <c r="F9" s="240">
        <v>3600</v>
      </c>
      <c r="G9" s="13"/>
    </row>
    <row r="10" spans="1:7" ht="12.75">
      <c r="A10" s="20">
        <v>14</v>
      </c>
      <c r="B10" s="20" t="s">
        <v>262</v>
      </c>
      <c r="C10" s="20"/>
      <c r="D10" s="20"/>
      <c r="E10" s="20"/>
      <c r="F10" s="240">
        <v>1800</v>
      </c>
      <c r="G10" s="13"/>
    </row>
    <row r="11" spans="1:7" ht="12.75">
      <c r="A11" s="20">
        <v>24</v>
      </c>
      <c r="B11" s="20" t="s">
        <v>263</v>
      </c>
      <c r="C11" s="20"/>
      <c r="D11" s="20"/>
      <c r="E11" s="20"/>
      <c r="F11" s="240">
        <v>7900</v>
      </c>
      <c r="G11" s="13"/>
    </row>
    <row r="12" spans="1:7" ht="12.75">
      <c r="A12" s="20">
        <v>28</v>
      </c>
      <c r="B12" s="20" t="s">
        <v>262</v>
      </c>
      <c r="C12" s="20"/>
      <c r="D12" s="20"/>
      <c r="E12" s="20"/>
      <c r="F12" s="240">
        <v>1800</v>
      </c>
      <c r="G12" s="13"/>
    </row>
    <row r="13" spans="1:7" ht="12.75">
      <c r="A13" s="20">
        <v>29</v>
      </c>
      <c r="B13" s="20" t="s">
        <v>264</v>
      </c>
      <c r="C13" s="20"/>
      <c r="D13" s="20"/>
      <c r="E13" s="20"/>
      <c r="F13" s="240">
        <v>250</v>
      </c>
      <c r="G13" s="13"/>
    </row>
    <row r="14" spans="1:7" ht="12.75">
      <c r="A14" s="20">
        <v>30</v>
      </c>
      <c r="B14" s="20" t="s">
        <v>265</v>
      </c>
      <c r="C14" s="20"/>
      <c r="D14" s="20"/>
      <c r="E14" s="20"/>
      <c r="F14" s="240">
        <v>650</v>
      </c>
      <c r="G14" s="13"/>
    </row>
    <row r="15" spans="1:7" ht="12.75">
      <c r="A15" s="20">
        <v>30</v>
      </c>
      <c r="B15" s="20" t="s">
        <v>285</v>
      </c>
      <c r="C15" s="20"/>
      <c r="D15" s="20"/>
      <c r="E15" s="20"/>
      <c r="F15" s="240">
        <v>1500</v>
      </c>
      <c r="G15" s="13"/>
    </row>
    <row r="16" spans="1:7" ht="12.75">
      <c r="A16" s="20"/>
      <c r="B16" s="20"/>
      <c r="C16" s="20"/>
      <c r="D16" s="20"/>
      <c r="E16" s="20"/>
      <c r="F16" s="12"/>
      <c r="G16" s="13"/>
    </row>
    <row r="17" spans="1:7" ht="12.75">
      <c r="A17" s="13"/>
      <c r="B17" s="241" t="s">
        <v>266</v>
      </c>
      <c r="C17" s="242"/>
      <c r="D17" s="242"/>
      <c r="E17" s="242"/>
      <c r="F17" s="12"/>
      <c r="G17" s="13"/>
    </row>
    <row r="18" spans="1:7" ht="12.75">
      <c r="A18" s="22">
        <v>101</v>
      </c>
      <c r="B18" s="31" t="s">
        <v>5</v>
      </c>
      <c r="C18" s="31"/>
      <c r="D18" s="31"/>
      <c r="E18" s="31"/>
      <c r="F18" s="12"/>
      <c r="G18" s="13"/>
    </row>
    <row r="19" spans="1:7" ht="12.75">
      <c r="A19" s="20">
        <v>106</v>
      </c>
      <c r="B19" s="31" t="s">
        <v>29</v>
      </c>
      <c r="C19" s="31"/>
      <c r="D19" s="31"/>
      <c r="E19" s="31"/>
      <c r="F19" s="12"/>
      <c r="G19" s="13"/>
    </row>
    <row r="20" spans="1:7" ht="12.75">
      <c r="A20" s="20">
        <v>124</v>
      </c>
      <c r="B20" s="31" t="s">
        <v>203</v>
      </c>
      <c r="C20" s="31"/>
      <c r="D20" s="31"/>
      <c r="E20" s="31"/>
      <c r="F20" s="12"/>
      <c r="G20" s="13"/>
    </row>
    <row r="21" spans="1:7" ht="12.75">
      <c r="A21" s="22">
        <v>128</v>
      </c>
      <c r="B21" s="31" t="s">
        <v>53</v>
      </c>
      <c r="C21" s="31"/>
      <c r="D21" s="31"/>
      <c r="E21" s="31"/>
      <c r="F21" s="12"/>
      <c r="G21" s="13"/>
    </row>
    <row r="22" spans="1:7" ht="12.75">
      <c r="A22" s="20">
        <v>167</v>
      </c>
      <c r="B22" s="31" t="s">
        <v>200</v>
      </c>
      <c r="C22" s="31"/>
      <c r="D22" s="31"/>
      <c r="E22" s="31"/>
      <c r="F22" s="12"/>
      <c r="G22" s="13"/>
    </row>
    <row r="23" spans="1:7" ht="12.75">
      <c r="A23" s="20">
        <v>168</v>
      </c>
      <c r="B23" s="31" t="s">
        <v>267</v>
      </c>
      <c r="C23" s="31"/>
      <c r="D23" s="31"/>
      <c r="E23" s="31"/>
      <c r="F23" s="12"/>
      <c r="G23" s="13"/>
    </row>
    <row r="24" spans="1:7" ht="12.75">
      <c r="A24" s="20">
        <v>209</v>
      </c>
      <c r="B24" s="31" t="s">
        <v>75</v>
      </c>
      <c r="C24" s="31"/>
      <c r="D24" s="31"/>
      <c r="E24" s="31"/>
      <c r="F24" s="12"/>
      <c r="G24" s="13"/>
    </row>
    <row r="25" spans="1:7" ht="12.75">
      <c r="A25" s="20">
        <v>307</v>
      </c>
      <c r="B25" s="31" t="s">
        <v>187</v>
      </c>
      <c r="C25" s="31"/>
      <c r="D25" s="31"/>
      <c r="E25" s="31"/>
      <c r="F25" s="12"/>
      <c r="G25" s="13"/>
    </row>
    <row r="26" spans="1:7" ht="12.75">
      <c r="A26" s="20">
        <v>318</v>
      </c>
      <c r="B26" s="31" t="s">
        <v>188</v>
      </c>
      <c r="C26" s="31"/>
      <c r="D26" s="31"/>
      <c r="E26" s="31"/>
      <c r="F26" s="12"/>
      <c r="G26" s="13"/>
    </row>
    <row r="27" spans="1:7" ht="12.75">
      <c r="A27" s="20">
        <v>319</v>
      </c>
      <c r="B27" s="31" t="s">
        <v>185</v>
      </c>
      <c r="C27" s="31"/>
      <c r="D27" s="31"/>
      <c r="E27" s="31"/>
      <c r="F27" s="12"/>
      <c r="G27" s="13"/>
    </row>
    <row r="28" spans="1:7" ht="12.75">
      <c r="A28" s="22">
        <v>405</v>
      </c>
      <c r="B28" s="31" t="s">
        <v>224</v>
      </c>
      <c r="C28" s="31"/>
      <c r="D28" s="31"/>
      <c r="E28" s="31"/>
      <c r="F28" s="12"/>
      <c r="G28" s="13"/>
    </row>
    <row r="29" spans="1:7" ht="12.75">
      <c r="A29" s="12">
        <v>612</v>
      </c>
      <c r="B29" s="31" t="s">
        <v>268</v>
      </c>
      <c r="C29" s="31"/>
      <c r="D29" s="31"/>
      <c r="E29" s="31"/>
      <c r="F29" s="12"/>
      <c r="G29" s="13"/>
    </row>
    <row r="30" spans="1:7" ht="12.75">
      <c r="A30" s="12">
        <v>622</v>
      </c>
      <c r="B30" s="31" t="s">
        <v>48</v>
      </c>
      <c r="C30" s="31"/>
      <c r="D30" s="31"/>
      <c r="E30" s="31"/>
      <c r="F30" s="12"/>
      <c r="G30" s="13"/>
    </row>
    <row r="31" spans="1:7" ht="12.75">
      <c r="A31" s="12">
        <v>637</v>
      </c>
      <c r="B31" s="31" t="s">
        <v>25</v>
      </c>
      <c r="C31" s="31"/>
      <c r="D31" s="31"/>
      <c r="E31" s="31"/>
      <c r="F31" s="12"/>
      <c r="G31" s="13"/>
    </row>
    <row r="32" spans="1:7" ht="12.75">
      <c r="A32" s="12">
        <v>640</v>
      </c>
      <c r="B32" s="26" t="s">
        <v>54</v>
      </c>
      <c r="C32" s="26"/>
      <c r="D32" s="26"/>
      <c r="E32" s="26"/>
      <c r="F32" s="12"/>
      <c r="G32" s="13"/>
    </row>
    <row r="33" spans="1:7" ht="12.75">
      <c r="A33" s="12">
        <v>650</v>
      </c>
      <c r="B33" s="19" t="s">
        <v>215</v>
      </c>
      <c r="C33" s="19"/>
      <c r="D33" s="19"/>
      <c r="E33" s="19"/>
      <c r="F33" s="12"/>
      <c r="G33" s="13"/>
    </row>
    <row r="34" spans="1:7" ht="12.75">
      <c r="A34" s="12">
        <v>684</v>
      </c>
      <c r="B34" s="19" t="s">
        <v>209</v>
      </c>
      <c r="C34" s="19"/>
      <c r="D34" s="19"/>
      <c r="E34" s="19"/>
      <c r="F34" s="12"/>
      <c r="G34" s="13"/>
    </row>
    <row r="35" spans="1:7" ht="12.75">
      <c r="A35" s="12">
        <v>688</v>
      </c>
      <c r="B35" s="19" t="s">
        <v>211</v>
      </c>
      <c r="C35" s="19"/>
      <c r="D35" s="19"/>
      <c r="E35" s="19"/>
      <c r="F35" s="12"/>
      <c r="G35" s="13"/>
    </row>
    <row r="36" spans="1:7" ht="12.75">
      <c r="A36" s="12">
        <v>901</v>
      </c>
      <c r="B36" s="12" t="s">
        <v>228</v>
      </c>
      <c r="C36" s="12"/>
      <c r="D36" s="12"/>
      <c r="E36" s="12"/>
      <c r="F36" s="12"/>
      <c r="G36" s="13"/>
    </row>
    <row r="37" spans="1:7" ht="12.75">
      <c r="A37" s="12"/>
      <c r="B37" s="12"/>
      <c r="C37" s="12"/>
      <c r="D37" s="12"/>
      <c r="E37" s="12"/>
      <c r="F37" s="12"/>
      <c r="G37" s="13"/>
    </row>
    <row r="38" spans="1:7" ht="12.75">
      <c r="A38" s="150" t="s">
        <v>134</v>
      </c>
      <c r="B38" s="12"/>
      <c r="C38" s="12"/>
      <c r="D38" s="12"/>
      <c r="E38" s="12"/>
      <c r="F38" s="12"/>
      <c r="G38" s="13"/>
    </row>
    <row r="39" spans="1:7" ht="12.75">
      <c r="A39" s="173">
        <v>37376</v>
      </c>
      <c r="B39" s="12" t="s">
        <v>269</v>
      </c>
      <c r="C39" s="12"/>
      <c r="D39" s="12"/>
      <c r="E39" s="12"/>
      <c r="F39" s="12"/>
      <c r="G39" s="13"/>
    </row>
    <row r="40" spans="1:7" ht="12.75">
      <c r="A40" s="12"/>
      <c r="B40" s="12" t="s">
        <v>270</v>
      </c>
      <c r="C40" s="12"/>
      <c r="D40" s="12"/>
      <c r="E40" s="12"/>
      <c r="F40" s="74">
        <v>700</v>
      </c>
      <c r="G40" s="13"/>
    </row>
    <row r="41" spans="1:7" ht="12.75">
      <c r="A41" s="12"/>
      <c r="B41" s="12" t="s">
        <v>271</v>
      </c>
      <c r="C41" s="12"/>
      <c r="D41" s="12"/>
      <c r="E41" s="12"/>
      <c r="F41" s="240">
        <v>600</v>
      </c>
      <c r="G41" s="13"/>
    </row>
    <row r="42" spans="1:7" ht="12.75">
      <c r="A42" s="12"/>
      <c r="B42" s="12" t="s">
        <v>272</v>
      </c>
      <c r="C42" s="12"/>
      <c r="D42" s="12"/>
      <c r="E42" s="12"/>
      <c r="F42" s="240">
        <v>320</v>
      </c>
      <c r="G42" s="13"/>
    </row>
    <row r="43" spans="1:7" ht="12.75">
      <c r="A43" s="12"/>
      <c r="B43" s="12" t="s">
        <v>273</v>
      </c>
      <c r="C43" s="12"/>
      <c r="D43" s="12"/>
      <c r="E43" s="12"/>
      <c r="F43" s="240">
        <v>1650</v>
      </c>
      <c r="G43" s="13"/>
    </row>
    <row r="44" spans="1:7" ht="12.75">
      <c r="A44" s="12"/>
      <c r="B44" s="12"/>
      <c r="C44" s="12"/>
      <c r="D44" s="12"/>
      <c r="E44" s="12"/>
      <c r="F44" s="12"/>
      <c r="G44" s="13"/>
    </row>
    <row r="45" spans="1:7" ht="12.75">
      <c r="A45" s="150" t="s">
        <v>126</v>
      </c>
      <c r="B45" s="13"/>
      <c r="C45" s="13"/>
      <c r="D45" s="13"/>
      <c r="E45" s="13"/>
      <c r="F45" s="12"/>
      <c r="G45" s="13"/>
    </row>
    <row r="46" spans="1:7" ht="12.75">
      <c r="A46" s="13" t="s">
        <v>274</v>
      </c>
      <c r="B46" s="13"/>
      <c r="C46" s="13"/>
      <c r="D46" s="13"/>
      <c r="E46" s="13"/>
      <c r="F46" s="243">
        <v>67900</v>
      </c>
      <c r="G46" s="13"/>
    </row>
    <row r="47" spans="1:7" ht="12.75">
      <c r="A47" s="13" t="s">
        <v>275</v>
      </c>
      <c r="B47" s="13"/>
      <c r="C47" s="13"/>
      <c r="D47" s="13"/>
      <c r="E47" s="13"/>
      <c r="F47" s="244">
        <v>200</v>
      </c>
      <c r="G47" s="13"/>
    </row>
    <row r="48" spans="1:7" ht="12.75">
      <c r="A48" s="12" t="s">
        <v>276</v>
      </c>
      <c r="B48" s="13"/>
      <c r="C48" s="13"/>
      <c r="D48" s="13"/>
      <c r="E48" s="13"/>
      <c r="F48" s="244">
        <v>1830</v>
      </c>
      <c r="G48" s="13"/>
    </row>
    <row r="49" spans="1:7" ht="12.75">
      <c r="A49" s="12" t="s">
        <v>148</v>
      </c>
      <c r="B49" s="13"/>
      <c r="C49" s="13"/>
      <c r="D49" s="13"/>
      <c r="E49" s="13"/>
      <c r="F49" s="244">
        <v>60650</v>
      </c>
      <c r="G49" s="13"/>
    </row>
    <row r="50" spans="1:7" ht="12.75">
      <c r="A50" s="12" t="s">
        <v>277</v>
      </c>
      <c r="B50" s="13"/>
      <c r="C50" s="13"/>
      <c r="D50" s="13"/>
      <c r="E50" s="13"/>
      <c r="F50" s="244">
        <v>61250</v>
      </c>
      <c r="G50" s="13"/>
    </row>
    <row r="51" spans="1:7" ht="12.75">
      <c r="A51" s="13"/>
      <c r="B51" s="13"/>
      <c r="C51" s="13"/>
      <c r="D51" s="13"/>
      <c r="E51" s="13"/>
      <c r="F51" s="13"/>
      <c r="G51" s="13"/>
    </row>
  </sheetData>
  <sheetProtection password="C690" sheet="1" objects="1" scenarios="1" selectLockedCells="1" selectUnlockedCells="1"/>
  <mergeCells count="2">
    <mergeCell ref="A3:F3"/>
    <mergeCell ref="A1:C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2010-12-13T22:15:10Z</cp:lastPrinted>
  <dcterms:created xsi:type="dcterms:W3CDTF">2001-03-19T16:57:22Z</dcterms:created>
  <dcterms:modified xsi:type="dcterms:W3CDTF">2010-12-13T22:39:49Z</dcterms:modified>
  <cp:category/>
  <cp:version/>
  <cp:contentType/>
  <cp:contentStatus/>
</cp:coreProperties>
</file>