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9288" windowHeight="5580" activeTab="0"/>
  </bookViews>
  <sheets>
    <sheet name="SP09-01A" sheetId="1" r:id="rId1"/>
    <sheet name="Given P09-01A" sheetId="2" r:id="rId2"/>
    <sheet name="SP09-04A" sheetId="3" r:id="rId3"/>
    <sheet name="Given P09-04A" sheetId="4" r:id="rId4"/>
  </sheets>
  <definedNames>
    <definedName name="_xlnm.Print_Titles" localSheetId="0">'SP09-01A'!$1:$4</definedName>
    <definedName name="_xlnm.Print_Titles" localSheetId="2">'SP09-04A'!$1:$4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8"/>
            <rFont val="Tahoma"/>
            <family val="2"/>
          </rPr>
          <t>Enter appropriate data in yellow cells.  Your entries for "Maturity date" will be verified.</t>
        </r>
      </text>
    </comment>
    <comment ref="E17" authorId="0">
      <text>
        <r>
          <rPr>
            <sz val="8"/>
            <rFont val="Tahoma"/>
            <family val="2"/>
          </rPr>
          <t>Enter appropriate data in yellow cells.  Your entries for "Interest expense" will be verified.</t>
        </r>
      </text>
    </comment>
    <comment ref="G24" authorId="0">
      <text>
        <r>
          <rPr>
            <sz val="8"/>
            <rFont val="Tahoma"/>
            <family val="2"/>
          </rPr>
          <t>Enter appropriate data in yellow cells.  Your entries for "Accrued interest expense" will be verified.</t>
        </r>
      </text>
    </comment>
    <comment ref="G30" authorId="0">
      <text>
        <r>
          <rPr>
            <sz val="8"/>
            <rFont val="Tahoma"/>
            <family val="2"/>
          </rPr>
          <t>Enter appropriate data in yellow cells.  Your entries for "Interest expense in 2009" will be verified.</t>
        </r>
      </text>
    </comment>
    <comment ref="F41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for "Amount subject to tax" and "Social Security tax" will be verified.</t>
        </r>
      </text>
    </comment>
    <comment ref="D19" authorId="0">
      <text>
        <r>
          <rPr>
            <sz val="8"/>
            <rFont val="Tahoma"/>
            <family val="2"/>
          </rPr>
          <t>Round your answers for "Social Security tax" to two decimal places.</t>
        </r>
      </text>
    </comment>
    <comment ref="D27" authorId="0">
      <text>
        <r>
          <rPr>
            <sz val="8"/>
            <rFont val="Tahoma"/>
            <family val="2"/>
          </rPr>
          <t>Round your answers for "Medicare tax" to two decimal places.</t>
        </r>
      </text>
    </comment>
    <comment ref="D39" authorId="0">
      <text>
        <r>
          <rPr>
            <sz val="8"/>
            <rFont val="Tahoma"/>
            <family val="2"/>
          </rPr>
          <t>Round your answers for "Medicare tax" to two decimal places.</t>
        </r>
      </text>
    </comment>
    <comment ref="D33" authorId="0">
      <text>
        <r>
          <rPr>
            <sz val="8"/>
            <rFont val="Tahoma"/>
            <family val="2"/>
          </rPr>
          <t>Round your answers for "Social Security tax" to two decimal places.</t>
        </r>
      </text>
    </comment>
    <comment ref="D52" authorId="0">
      <text>
        <r>
          <rPr>
            <sz val="8"/>
            <rFont val="Tahoma"/>
            <family val="2"/>
          </rPr>
          <t>Round your answers for "FUTA tax" to two decimal places.</t>
        </r>
      </text>
    </comment>
    <comment ref="D45" authorId="0">
      <text>
        <r>
          <rPr>
            <sz val="8"/>
            <rFont val="Tahoma"/>
            <family val="2"/>
          </rPr>
          <t>Enter appropriate data in yellow cells.  Your entries for "Amount subject to tax" and "FUTA tax" will be verified.</t>
        </r>
      </text>
    </comment>
    <comment ref="D58" authorId="0">
      <text>
        <r>
          <rPr>
            <sz val="8"/>
            <rFont val="Tahoma"/>
            <family val="2"/>
          </rPr>
          <t>Enter appropriate data in yellow cells.  Your entries for "SUTA tax" will be verified.</t>
        </r>
      </text>
    </comment>
    <comment ref="D60" authorId="0">
      <text>
        <r>
          <rPr>
            <sz val="8"/>
            <rFont val="Tahoma"/>
            <family val="2"/>
          </rPr>
          <t>Round your answers for "SUTA tax" to two decimal places.</t>
        </r>
      </text>
    </comment>
    <comment ref="D66" authorId="0">
      <text>
        <r>
          <rPr>
            <sz val="8"/>
            <rFont val="Tahoma"/>
            <family val="2"/>
          </rPr>
          <t>Enter appropriate data in yellow cells.  Your entries for "Take-home pay" will be verified.</t>
        </r>
      </text>
    </comment>
    <comment ref="D85" authorId="0">
      <text>
        <r>
          <rPr>
            <sz val="8"/>
            <rFont val="Tahoma"/>
            <family val="2"/>
          </rPr>
          <t>Round your answers for "Pension contribution" to two decimal places.</t>
        </r>
      </text>
    </comment>
    <comment ref="D78" authorId="0">
      <text>
        <r>
          <rPr>
            <sz val="8"/>
            <rFont val="Tahoma"/>
            <family val="2"/>
          </rPr>
          <t>Enter appropriate data in yellow cells.  Your entries for "Total" will be verified.</t>
        </r>
      </text>
    </comment>
  </commentList>
</comments>
</file>

<file path=xl/sharedStrings.xml><?xml version="1.0" encoding="utf-8"?>
<sst xmlns="http://schemas.openxmlformats.org/spreadsheetml/2006/main" count="231" uniqueCount="141">
  <si>
    <t>Student Name:</t>
  </si>
  <si>
    <t>General Journal</t>
  </si>
  <si>
    <t>Class:</t>
  </si>
  <si>
    <t xml:space="preserve">  Term in days</t>
  </si>
  <si>
    <t xml:space="preserve">  Annual interest</t>
  </si>
  <si>
    <t xml:space="preserve">  Cash paid</t>
  </si>
  <si>
    <t>Schedule</t>
  </si>
  <si>
    <t xml:space="preserve">  Balance of note</t>
  </si>
  <si>
    <t>Bank</t>
  </si>
  <si>
    <t>1.</t>
  </si>
  <si>
    <t>Maturity dates:</t>
  </si>
  <si>
    <t xml:space="preserve">  Amount of note</t>
  </si>
  <si>
    <t>Date of the note</t>
  </si>
  <si>
    <t>?</t>
  </si>
  <si>
    <t>Maturity date</t>
  </si>
  <si>
    <t>2.</t>
  </si>
  <si>
    <t>Interest due at maturity:</t>
  </si>
  <si>
    <t>Principal of the note</t>
  </si>
  <si>
    <t>Annual interest rate</t>
  </si>
  <si>
    <t xml:space="preserve">  Face value</t>
  </si>
  <si>
    <t>Fraction of year</t>
  </si>
  <si>
    <t>Entered adjusting entry for interest</t>
  </si>
  <si>
    <t>Interest expense</t>
  </si>
  <si>
    <t>3.</t>
  </si>
  <si>
    <t>4.</t>
  </si>
  <si>
    <t>Date</t>
  </si>
  <si>
    <t>Account Titles</t>
  </si>
  <si>
    <t>Debit</t>
  </si>
  <si>
    <t>Credit</t>
  </si>
  <si>
    <t>Merchandise Inventory</t>
  </si>
  <si>
    <t xml:space="preserve">  Cash</t>
  </si>
  <si>
    <t>Cash</t>
  </si>
  <si>
    <t>Interest Expense</t>
  </si>
  <si>
    <t>Accrued interest expense</t>
  </si>
  <si>
    <t>Total interest for note</t>
  </si>
  <si>
    <t>Tax</t>
  </si>
  <si>
    <t>Rate</t>
  </si>
  <si>
    <t>Applied to</t>
  </si>
  <si>
    <t>FICA-Social Security</t>
  </si>
  <si>
    <t>First</t>
  </si>
  <si>
    <t>FICA-Medicare</t>
  </si>
  <si>
    <t>Gross pay</t>
  </si>
  <si>
    <t>FUTA</t>
  </si>
  <si>
    <t>Payroll</t>
  </si>
  <si>
    <t>SUTA</t>
  </si>
  <si>
    <t>Each employee's FICA withholdings for Social Security:</t>
  </si>
  <si>
    <t>Gross</t>
  </si>
  <si>
    <t>Pay</t>
  </si>
  <si>
    <t>Total</t>
  </si>
  <si>
    <t>through</t>
  </si>
  <si>
    <t>WH</t>
  </si>
  <si>
    <t>Maximum base</t>
  </si>
  <si>
    <t>Name</t>
  </si>
  <si>
    <t>8/18</t>
  </si>
  <si>
    <t>Earned through 8/18</t>
  </si>
  <si>
    <t>Amount subject to tax</t>
  </si>
  <si>
    <t>Earned this week</t>
  </si>
  <si>
    <t>Subject to tax</t>
  </si>
  <si>
    <t>Tax rate</t>
  </si>
  <si>
    <t>Weekly health insurance premium</t>
  </si>
  <si>
    <t>Social Security tax</t>
  </si>
  <si>
    <t>Percentage of gross earnings contributed</t>
  </si>
  <si>
    <t xml:space="preserve">  by employer to pension fund</t>
  </si>
  <si>
    <t>Each employee's FICA withholdings for Medicare (no limits):</t>
  </si>
  <si>
    <t>Medicare tax</t>
  </si>
  <si>
    <t>Employer's FICA taxes for Social Security:</t>
  </si>
  <si>
    <t>Employer's FICA taxes for Medicare:</t>
  </si>
  <si>
    <t>5.</t>
  </si>
  <si>
    <t>Employer's FUTA taxes:</t>
  </si>
  <si>
    <t>FUTA tax</t>
  </si>
  <si>
    <t>6.</t>
  </si>
  <si>
    <t>The employer's SUTA taxes:</t>
  </si>
  <si>
    <t>SUTA tax</t>
  </si>
  <si>
    <t>7.</t>
  </si>
  <si>
    <t>Each employee's net (take-home) pay:</t>
  </si>
  <si>
    <t>Gross earnings</t>
  </si>
  <si>
    <t>Less:</t>
  </si>
  <si>
    <t>FICA Social Security taxes</t>
  </si>
  <si>
    <t>FICA Medicare taxes</t>
  </si>
  <si>
    <t>Withholding taxes</t>
  </si>
  <si>
    <t>Health insurance</t>
  </si>
  <si>
    <t>Take-home pay</t>
  </si>
  <si>
    <t>8.</t>
  </si>
  <si>
    <t>Employer's total payroll-related expense for each employee:</t>
  </si>
  <si>
    <t>Plus:</t>
  </si>
  <si>
    <t>Pension contribution (8%)</t>
  </si>
  <si>
    <t xml:space="preserve">  Cash borrowed</t>
  </si>
  <si>
    <t>Check figures:</t>
  </si>
  <si>
    <t xml:space="preserve">(3) </t>
  </si>
  <si>
    <t>(4)</t>
  </si>
  <si>
    <t>Term of the note (in days)</t>
  </si>
  <si>
    <t>Interest Payable</t>
  </si>
  <si>
    <t>Current Week</t>
  </si>
  <si>
    <t xml:space="preserve">(4) </t>
  </si>
  <si>
    <t>(5)</t>
  </si>
  <si>
    <t>(7) Total net pay</t>
  </si>
  <si>
    <t>Total payroll expense</t>
  </si>
  <si>
    <t>Subject to tax (from 5)</t>
  </si>
  <si>
    <t>TYTUS CO.</t>
  </si>
  <si>
    <t>Credit purchase from Frier</t>
  </si>
  <si>
    <t>Replaced Frier payable with note</t>
  </si>
  <si>
    <t>Borrowed from Community Bank</t>
  </si>
  <si>
    <t>Paid note to Frier at maturity</t>
  </si>
  <si>
    <t>Paid note to Community Bank at maturity</t>
  </si>
  <si>
    <t xml:space="preserve">  accrued on note to UMB Bank</t>
  </si>
  <si>
    <t>Paid note to UMB Bank at maturity</t>
  </si>
  <si>
    <t>(2) Frier</t>
  </si>
  <si>
    <t>Frier</t>
  </si>
  <si>
    <t>Community</t>
  </si>
  <si>
    <t>UMB</t>
  </si>
  <si>
    <t>Accrued interest on UMB note at end of 2010:</t>
  </si>
  <si>
    <t>Fraction of term in 2010</t>
  </si>
  <si>
    <t>Interest on UMB note for 2011:</t>
  </si>
  <si>
    <t>Interest expense in 2011</t>
  </si>
  <si>
    <t>Purchased merchandise on credit.</t>
  </si>
  <si>
    <t>Paid $8,500 cash and gave a 90-day, 9% note to extend due date on account.</t>
  </si>
  <si>
    <t>Borrowed cash with a 120-day, 10% note.</t>
  </si>
  <si>
    <t>Paid note with interest.</t>
  </si>
  <si>
    <t>Borrowed cash with 60-day, 8% note.</t>
  </si>
  <si>
    <t xml:space="preserve">  Interest Payable</t>
  </si>
  <si>
    <t>Accrued interest on note payable.</t>
  </si>
  <si>
    <t xml:space="preserve">  Accounts Payable - Frier</t>
  </si>
  <si>
    <t>Accounts Payable - Frier</t>
  </si>
  <si>
    <t xml:space="preserve">  Notes Payable - Frier</t>
  </si>
  <si>
    <t>Notes Payable - Frier</t>
  </si>
  <si>
    <t xml:space="preserve">  Notes Payable - Community</t>
  </si>
  <si>
    <t>Notes Payable - Community</t>
  </si>
  <si>
    <t xml:space="preserve">  Notes Payable - UMB Bank</t>
  </si>
  <si>
    <t>Notes Payable - UMB Bank</t>
  </si>
  <si>
    <t>LEGAL STARS</t>
  </si>
  <si>
    <t>Dale</t>
  </si>
  <si>
    <t>Ted</t>
  </si>
  <si>
    <t>Kate</t>
  </si>
  <si>
    <t>Chas</t>
  </si>
  <si>
    <t>FICA Social Security tax</t>
  </si>
  <si>
    <t>Signed interest-bearing note from UMB Bank</t>
  </si>
  <si>
    <t>Fraction of term in 2011</t>
  </si>
  <si>
    <t>Given Data P09-04A:</t>
  </si>
  <si>
    <t>Problem 09-04A</t>
  </si>
  <si>
    <t>Given Data P09-01A:</t>
  </si>
  <si>
    <t>Problem 09-01A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</si>
</sst>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General_)"/>
    <numFmt numFmtId="174" formatCode="mm/dd_)"/>
    <numFmt numFmtId="175" formatCode="&quot;$&quot;#,##0;\(&quot;$&quot;#,##0\)"/>
    <numFmt numFmtId="176" formatCode="&quot;$&quot;#,##0.000_);\(&quot;$&quot;#,##0.000\)"/>
    <numFmt numFmtId="177" formatCode="dd\-mmm_)"/>
    <numFmt numFmtId="178" formatCode="0.000%"/>
    <numFmt numFmtId="179" formatCode="&quot;$&quot;#,##0.00"/>
    <numFmt numFmtId="180" formatCode="&quot;$&quot;#,##0.0"/>
    <numFmt numFmtId="181" formatCode="&quot;$&quot;#,##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33" borderId="0" xfId="0" applyNumberFormat="1" applyFont="1" applyFill="1" applyBorder="1" applyAlignment="1">
      <alignment/>
    </xf>
    <xf numFmtId="0" fontId="0" fillId="33" borderId="0" xfId="0" applyFill="1" applyAlignment="1" quotePrefix="1">
      <alignment/>
    </xf>
    <xf numFmtId="167" fontId="0" fillId="33" borderId="0" xfId="42" applyNumberFormat="1" applyFont="1" applyFill="1" applyAlignment="1">
      <alignment/>
    </xf>
    <xf numFmtId="181" fontId="0" fillId="33" borderId="0" xfId="44" applyNumberFormat="1" applyFont="1" applyFill="1" applyAlignment="1">
      <alignment/>
    </xf>
    <xf numFmtId="1" fontId="0" fillId="33" borderId="0" xfId="0" applyNumberFormat="1" applyFont="1" applyFill="1" applyBorder="1" applyAlignment="1">
      <alignment horizontal="centerContinuous"/>
    </xf>
    <xf numFmtId="170" fontId="0" fillId="33" borderId="0" xfId="0" applyNumberFormat="1" applyFont="1" applyFill="1" applyBorder="1" applyAlignment="1">
      <alignment/>
    </xf>
    <xf numFmtId="169" fontId="0" fillId="33" borderId="0" xfId="44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/>
      <protection/>
    </xf>
    <xf numFmtId="9" fontId="0" fillId="33" borderId="0" xfId="59" applyFont="1" applyFill="1" applyBorder="1" applyAlignment="1" applyProtection="1">
      <alignment/>
      <protection/>
    </xf>
    <xf numFmtId="167" fontId="0" fillId="33" borderId="0" xfId="42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44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 quotePrefix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 applyProtection="1">
      <alignment horizontal="left"/>
      <protection/>
    </xf>
    <xf numFmtId="37" fontId="5" fillId="33" borderId="0" xfId="0" applyNumberFormat="1" applyFont="1" applyFill="1" applyAlignment="1" applyProtection="1">
      <alignment horizontal="left"/>
      <protection/>
    </xf>
    <xf numFmtId="37" fontId="0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5" fontId="0" fillId="33" borderId="0" xfId="0" applyNumberFormat="1" applyFont="1" applyFill="1" applyAlignment="1" applyProtection="1">
      <alignment/>
      <protection/>
    </xf>
    <xf numFmtId="173" fontId="5" fillId="33" borderId="0" xfId="0" applyNumberFormat="1" applyFont="1" applyFill="1" applyBorder="1" applyAlignment="1" applyProtection="1" quotePrefix="1">
      <alignment horizontal="center"/>
      <protection/>
    </xf>
    <xf numFmtId="173" fontId="0" fillId="33" borderId="0" xfId="0" applyNumberFormat="1" applyFont="1" applyFill="1" applyBorder="1" applyAlignment="1" applyProtection="1">
      <alignment horizontal="center"/>
      <protection/>
    </xf>
    <xf numFmtId="173" fontId="5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10" fontId="0" fillId="33" borderId="0" xfId="59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9" fontId="0" fillId="33" borderId="0" xfId="59" applyFont="1" applyFill="1" applyBorder="1" applyAlignment="1">
      <alignment/>
    </xf>
    <xf numFmtId="44" fontId="0" fillId="33" borderId="0" xfId="44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37" fontId="0" fillId="33" borderId="0" xfId="0" applyNumberFormat="1" applyFont="1" applyFill="1" applyAlignment="1" applyProtection="1" quotePrefix="1">
      <alignment horizontal="left"/>
      <protection/>
    </xf>
    <xf numFmtId="7" fontId="0" fillId="33" borderId="0" xfId="0" applyNumberFormat="1" applyFont="1" applyFill="1" applyBorder="1" applyAlignment="1" applyProtection="1">
      <alignment/>
      <protection/>
    </xf>
    <xf numFmtId="39" fontId="0" fillId="33" borderId="0" xfId="0" applyNumberFormat="1" applyFont="1" applyFill="1" applyAlignment="1" applyProtection="1">
      <alignment/>
      <protection/>
    </xf>
    <xf numFmtId="164" fontId="0" fillId="33" borderId="0" xfId="59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3" fontId="4" fillId="33" borderId="0" xfId="0" applyNumberFormat="1" applyFont="1" applyFill="1" applyAlignment="1" applyProtection="1">
      <alignment/>
      <protection/>
    </xf>
    <xf numFmtId="1" fontId="1" fillId="33" borderId="0" xfId="0" applyNumberFormat="1" applyFont="1" applyFill="1" applyBorder="1" applyAlignment="1">
      <alignment horizontal="center"/>
    </xf>
    <xf numFmtId="173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>
      <alignment/>
    </xf>
    <xf numFmtId="173" fontId="1" fillId="33" borderId="10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177" fontId="1" fillId="33" borderId="10" xfId="0" applyNumberFormat="1" applyFont="1" applyFill="1" applyBorder="1" applyAlignment="1" applyProtection="1">
      <alignment horizontal="center"/>
      <protection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Continuous"/>
    </xf>
    <xf numFmtId="1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 quotePrefix="1">
      <alignment horizontal="center"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>
      <alignment horizontal="centerContinuous"/>
    </xf>
    <xf numFmtId="41" fontId="0" fillId="33" borderId="0" xfId="42" applyNumberFormat="1" applyFont="1" applyFill="1" applyBorder="1" applyAlignment="1">
      <alignment/>
    </xf>
    <xf numFmtId="41" fontId="0" fillId="33" borderId="0" xfId="42" applyNumberFormat="1" applyFont="1" applyFill="1" applyBorder="1" applyAlignment="1" applyProtection="1">
      <alignment/>
      <protection/>
    </xf>
    <xf numFmtId="42" fontId="0" fillId="33" borderId="0" xfId="44" applyNumberFormat="1" applyFont="1" applyFill="1" applyBorder="1" applyAlignment="1">
      <alignment/>
    </xf>
    <xf numFmtId="42" fontId="0" fillId="33" borderId="0" xfId="44" applyNumberFormat="1" applyFont="1" applyFill="1" applyBorder="1" applyAlignment="1" applyProtection="1">
      <alignment/>
      <protection/>
    </xf>
    <xf numFmtId="42" fontId="0" fillId="33" borderId="0" xfId="44" applyNumberFormat="1" applyFont="1" applyFill="1" applyAlignment="1">
      <alignment/>
    </xf>
    <xf numFmtId="42" fontId="0" fillId="33" borderId="0" xfId="42" applyNumberFormat="1" applyFont="1" applyFill="1" applyBorder="1" applyAlignment="1" applyProtection="1">
      <alignment/>
      <protection/>
    </xf>
    <xf numFmtId="42" fontId="0" fillId="33" borderId="0" xfId="42" applyNumberFormat="1" applyFont="1" applyFill="1" applyAlignment="1">
      <alignment/>
    </xf>
    <xf numFmtId="42" fontId="0" fillId="33" borderId="0" xfId="0" applyNumberFormat="1" applyFont="1" applyFill="1" applyBorder="1" applyAlignment="1">
      <alignment/>
    </xf>
    <xf numFmtId="42" fontId="0" fillId="33" borderId="0" xfId="42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3" fontId="2" fillId="33" borderId="0" xfId="0" applyNumberFormat="1" applyFont="1" applyFill="1" applyAlignment="1" applyProtection="1">
      <alignment horizontal="left"/>
      <protection/>
    </xf>
    <xf numFmtId="41" fontId="0" fillId="33" borderId="0" xfId="0" applyNumberFormat="1" applyFont="1" applyFill="1" applyBorder="1" applyAlignment="1" applyProtection="1">
      <alignment/>
      <protection/>
    </xf>
    <xf numFmtId="41" fontId="0" fillId="35" borderId="0" xfId="0" applyNumberFormat="1" applyFont="1" applyFill="1" applyAlignment="1" applyProtection="1">
      <alignment/>
      <protection locked="0"/>
    </xf>
    <xf numFmtId="41" fontId="0" fillId="35" borderId="11" xfId="0" applyNumberFormat="1" applyFont="1" applyFill="1" applyBorder="1" applyAlignment="1" applyProtection="1">
      <alignment/>
      <protection locked="0"/>
    </xf>
    <xf numFmtId="41" fontId="0" fillId="35" borderId="12" xfId="0" applyNumberFormat="1" applyFont="1" applyFill="1" applyBorder="1" applyAlignment="1" applyProtection="1">
      <alignment/>
      <protection locked="0"/>
    </xf>
    <xf numFmtId="6" fontId="0" fillId="35" borderId="10" xfId="44" applyNumberFormat="1" applyFont="1" applyFill="1" applyBorder="1" applyAlignment="1" applyProtection="1">
      <alignment/>
      <protection locked="0"/>
    </xf>
    <xf numFmtId="37" fontId="0" fillId="35" borderId="10" xfId="0" applyNumberFormat="1" applyFont="1" applyFill="1" applyBorder="1" applyAlignment="1" applyProtection="1" quotePrefix="1">
      <alignment horizontal="right"/>
      <protection locked="0"/>
    </xf>
    <xf numFmtId="5" fontId="0" fillId="35" borderId="13" xfId="0" applyNumberFormat="1" applyFont="1" applyFill="1" applyBorder="1" applyAlignment="1" applyProtection="1">
      <alignment/>
      <protection locked="0"/>
    </xf>
    <xf numFmtId="5" fontId="0" fillId="35" borderId="14" xfId="0" applyNumberFormat="1" applyFont="1" applyFill="1" applyBorder="1" applyAlignment="1" applyProtection="1">
      <alignment/>
      <protection locked="0"/>
    </xf>
    <xf numFmtId="175" fontId="0" fillId="35" borderId="15" xfId="0" applyNumberFormat="1" applyFont="1" applyFill="1" applyBorder="1" applyAlignment="1" applyProtection="1">
      <alignment/>
      <protection locked="0"/>
    </xf>
    <xf numFmtId="175" fontId="0" fillId="35" borderId="0" xfId="0" applyNumberFormat="1" applyFont="1" applyFill="1" applyAlignment="1" applyProtection="1">
      <alignment/>
      <protection locked="0"/>
    </xf>
    <xf numFmtId="9" fontId="0" fillId="35" borderId="11" xfId="0" applyNumberFormat="1" applyFont="1" applyFill="1" applyBorder="1" applyAlignment="1" applyProtection="1">
      <alignment/>
      <protection locked="0"/>
    </xf>
    <xf numFmtId="9" fontId="0" fillId="35" borderId="16" xfId="0" applyNumberFormat="1" applyFont="1" applyFill="1" applyBorder="1" applyAlignment="1" applyProtection="1">
      <alignment/>
      <protection locked="0"/>
    </xf>
    <xf numFmtId="13" fontId="0" fillId="35" borderId="10" xfId="0" applyNumberFormat="1" applyFont="1" applyFill="1" applyBorder="1" applyAlignment="1" applyProtection="1" quotePrefix="1">
      <alignment horizontal="right"/>
      <protection locked="0"/>
    </xf>
    <xf numFmtId="13" fontId="0" fillId="35" borderId="17" xfId="0" applyNumberFormat="1" applyFont="1" applyFill="1" applyBorder="1" applyAlignment="1" applyProtection="1" quotePrefix="1">
      <alignment horizontal="right"/>
      <protection locked="0"/>
    </xf>
    <xf numFmtId="175" fontId="0" fillId="35" borderId="14" xfId="0" applyNumberFormat="1" applyFont="1" applyFill="1" applyBorder="1" applyAlignment="1" applyProtection="1">
      <alignment/>
      <protection locked="0"/>
    </xf>
    <xf numFmtId="175" fontId="0" fillId="35" borderId="18" xfId="0" applyNumberFormat="1" applyFont="1" applyFill="1" applyBorder="1" applyAlignment="1" applyProtection="1">
      <alignment/>
      <protection locked="0"/>
    </xf>
    <xf numFmtId="170" fontId="0" fillId="35" borderId="0" xfId="0" applyNumberFormat="1" applyFont="1" applyFill="1" applyBorder="1" applyAlignment="1" applyProtection="1">
      <alignment/>
      <protection locked="0"/>
    </xf>
    <xf numFmtId="170" fontId="0" fillId="35" borderId="15" xfId="0" applyNumberFormat="1" applyFont="1" applyFill="1" applyBorder="1" applyAlignment="1" applyProtection="1">
      <alignment/>
      <protection locked="0"/>
    </xf>
    <xf numFmtId="37" fontId="0" fillId="35" borderId="11" xfId="0" applyNumberFormat="1" applyFont="1" applyFill="1" applyBorder="1" applyAlignment="1" applyProtection="1">
      <alignment/>
      <protection locked="0"/>
    </xf>
    <xf numFmtId="37" fontId="0" fillId="35" borderId="16" xfId="0" applyNumberFormat="1" applyFont="1" applyFill="1" applyBorder="1" applyAlignment="1" applyProtection="1">
      <alignment/>
      <protection locked="0"/>
    </xf>
    <xf numFmtId="44" fontId="0" fillId="33" borderId="0" xfId="44" applyNumberFormat="1" applyFont="1" applyFill="1" applyAlignment="1">
      <alignment/>
    </xf>
    <xf numFmtId="44" fontId="0" fillId="33" borderId="0" xfId="42" applyNumberFormat="1" applyFont="1" applyFill="1" applyAlignment="1">
      <alignment/>
    </xf>
    <xf numFmtId="44" fontId="0" fillId="33" borderId="0" xfId="42" applyNumberFormat="1" applyFont="1" applyFill="1" applyBorder="1" applyAlignment="1" applyProtection="1">
      <alignment/>
      <protection/>
    </xf>
    <xf numFmtId="39" fontId="0" fillId="35" borderId="0" xfId="0" applyNumberFormat="1" applyFont="1" applyFill="1" applyAlignment="1" applyProtection="1">
      <alignment/>
      <protection locked="0"/>
    </xf>
    <xf numFmtId="39" fontId="0" fillId="35" borderId="15" xfId="0" applyNumberFormat="1" applyFont="1" applyFill="1" applyBorder="1" applyAlignment="1" applyProtection="1">
      <alignment/>
      <protection locked="0"/>
    </xf>
    <xf numFmtId="39" fontId="0" fillId="35" borderId="11" xfId="0" applyNumberFormat="1" applyFont="1" applyFill="1" applyBorder="1" applyAlignment="1" applyProtection="1">
      <alignment/>
      <protection locked="0"/>
    </xf>
    <xf numFmtId="39" fontId="0" fillId="35" borderId="16" xfId="0" applyNumberFormat="1" applyFont="1" applyFill="1" applyBorder="1" applyAlignment="1" applyProtection="1">
      <alignment/>
      <protection locked="0"/>
    </xf>
    <xf numFmtId="39" fontId="0" fillId="35" borderId="19" xfId="0" applyNumberFormat="1" applyFont="1" applyFill="1" applyBorder="1" applyAlignment="1" applyProtection="1">
      <alignment/>
      <protection locked="0"/>
    </xf>
    <xf numFmtId="39" fontId="0" fillId="35" borderId="10" xfId="0" applyNumberFormat="1" applyFont="1" applyFill="1" applyBorder="1" applyAlignment="1" applyProtection="1">
      <alignment/>
      <protection locked="0"/>
    </xf>
    <xf numFmtId="39" fontId="0" fillId="35" borderId="17" xfId="0" applyNumberFormat="1" applyFont="1" applyFill="1" applyBorder="1" applyAlignment="1" applyProtection="1">
      <alignment/>
      <protection locked="0"/>
    </xf>
    <xf numFmtId="7" fontId="0" fillId="35" borderId="14" xfId="0" applyNumberFormat="1" applyFont="1" applyFill="1" applyBorder="1" applyAlignment="1" applyProtection="1">
      <alignment/>
      <protection locked="0"/>
    </xf>
    <xf numFmtId="7" fontId="0" fillId="35" borderId="18" xfId="0" applyNumberFormat="1" applyFont="1" applyFill="1" applyBorder="1" applyAlignment="1" applyProtection="1">
      <alignment/>
      <protection locked="0"/>
    </xf>
    <xf numFmtId="44" fontId="0" fillId="35" borderId="0" xfId="44" applyNumberFormat="1" applyFont="1" applyFill="1" applyAlignment="1" applyProtection="1">
      <alignment/>
      <protection locked="0"/>
    </xf>
    <xf numFmtId="44" fontId="0" fillId="35" borderId="15" xfId="44" applyNumberFormat="1" applyFont="1" applyFill="1" applyBorder="1" applyAlignment="1" applyProtection="1">
      <alignment/>
      <protection locked="0"/>
    </xf>
    <xf numFmtId="44" fontId="0" fillId="35" borderId="0" xfId="44" applyFont="1" applyFill="1" applyAlignment="1" applyProtection="1">
      <alignment/>
      <protection locked="0"/>
    </xf>
    <xf numFmtId="39" fontId="0" fillId="35" borderId="0" xfId="42" applyNumberFormat="1" applyFont="1" applyFill="1" applyAlignment="1" applyProtection="1">
      <alignment/>
      <protection locked="0"/>
    </xf>
    <xf numFmtId="39" fontId="0" fillId="35" borderId="11" xfId="42" applyNumberFormat="1" applyFont="1" applyFill="1" applyBorder="1" applyAlignment="1" applyProtection="1">
      <alignment/>
      <protection locked="0"/>
    </xf>
    <xf numFmtId="39" fontId="0" fillId="35" borderId="20" xfId="0" applyNumberFormat="1" applyFont="1" applyFill="1" applyBorder="1" applyAlignment="1" applyProtection="1">
      <alignment/>
      <protection locked="0"/>
    </xf>
    <xf numFmtId="39" fontId="0" fillId="35" borderId="10" xfId="42" applyNumberFormat="1" applyFont="1" applyFill="1" applyBorder="1" applyAlignment="1" applyProtection="1">
      <alignment/>
      <protection locked="0"/>
    </xf>
    <xf numFmtId="7" fontId="0" fillId="35" borderId="14" xfId="44" applyNumberFormat="1" applyFont="1" applyFill="1" applyBorder="1" applyAlignment="1" applyProtection="1">
      <alignment/>
      <protection locked="0"/>
    </xf>
    <xf numFmtId="7" fontId="0" fillId="35" borderId="18" xfId="44" applyNumberFormat="1" applyFont="1" applyFill="1" applyBorder="1" applyAlignment="1" applyProtection="1">
      <alignment/>
      <protection locked="0"/>
    </xf>
    <xf numFmtId="7" fontId="0" fillId="35" borderId="0" xfId="0" applyNumberFormat="1" applyFont="1" applyFill="1" applyAlignment="1" applyProtection="1">
      <alignment/>
      <protection locked="0"/>
    </xf>
    <xf numFmtId="7" fontId="0" fillId="35" borderId="15" xfId="0" applyNumberFormat="1" applyFont="1" applyFill="1" applyBorder="1" applyAlignment="1" applyProtection="1">
      <alignment/>
      <protection locked="0"/>
    </xf>
    <xf numFmtId="7" fontId="0" fillId="35" borderId="21" xfId="0" applyNumberFormat="1" applyFont="1" applyFill="1" applyBorder="1" applyAlignment="1" applyProtection="1">
      <alignment/>
      <protection locked="0"/>
    </xf>
    <xf numFmtId="5" fontId="0" fillId="35" borderId="22" xfId="0" applyNumberFormat="1" applyFont="1" applyFill="1" applyBorder="1" applyAlignment="1" applyProtection="1">
      <alignment/>
      <protection locked="0"/>
    </xf>
    <xf numFmtId="5" fontId="0" fillId="35" borderId="23" xfId="0" applyNumberFormat="1" applyFont="1" applyFill="1" applyBorder="1" applyAlignment="1" applyProtection="1">
      <alignment/>
      <protection locked="0"/>
    </xf>
    <xf numFmtId="5" fontId="0" fillId="35" borderId="24" xfId="0" applyNumberFormat="1" applyFont="1" applyFill="1" applyBorder="1" applyAlignment="1" applyProtection="1">
      <alignment/>
      <protection locked="0"/>
    </xf>
    <xf numFmtId="10" fontId="0" fillId="35" borderId="10" xfId="0" applyNumberFormat="1" applyFont="1" applyFill="1" applyBorder="1" applyAlignment="1" applyProtection="1">
      <alignment/>
      <protection locked="0"/>
    </xf>
    <xf numFmtId="10" fontId="0" fillId="35" borderId="17" xfId="0" applyNumberFormat="1" applyFont="1" applyFill="1" applyBorder="1" applyAlignment="1" applyProtection="1">
      <alignment/>
      <protection locked="0"/>
    </xf>
    <xf numFmtId="10" fontId="0" fillId="35" borderId="25" xfId="0" applyNumberFormat="1" applyFont="1" applyFill="1" applyBorder="1" applyAlignment="1" applyProtection="1">
      <alignment/>
      <protection locked="0"/>
    </xf>
    <xf numFmtId="169" fontId="0" fillId="35" borderId="0" xfId="44" applyNumberFormat="1" applyFont="1" applyFill="1" applyAlignment="1" applyProtection="1">
      <alignment/>
      <protection locked="0"/>
    </xf>
    <xf numFmtId="169" fontId="0" fillId="35" borderId="15" xfId="44" applyNumberFormat="1" applyFont="1" applyFill="1" applyBorder="1" applyAlignment="1" applyProtection="1">
      <alignment/>
      <protection locked="0"/>
    </xf>
    <xf numFmtId="169" fontId="0" fillId="35" borderId="26" xfId="44" applyNumberFormat="1" applyFont="1" applyFill="1" applyBorder="1" applyAlignment="1" applyProtection="1">
      <alignment/>
      <protection locked="0"/>
    </xf>
    <xf numFmtId="37" fontId="0" fillId="35" borderId="11" xfId="42" applyNumberFormat="1" applyFont="1" applyFill="1" applyBorder="1" applyAlignment="1" applyProtection="1">
      <alignment/>
      <protection locked="0"/>
    </xf>
    <xf numFmtId="37" fontId="0" fillId="35" borderId="16" xfId="42" applyNumberFormat="1" applyFont="1" applyFill="1" applyBorder="1" applyAlignment="1" applyProtection="1">
      <alignment/>
      <protection locked="0"/>
    </xf>
    <xf numFmtId="167" fontId="0" fillId="35" borderId="11" xfId="42" applyNumberFormat="1" applyFont="1" applyFill="1" applyBorder="1" applyAlignment="1" applyProtection="1">
      <alignment/>
      <protection locked="0"/>
    </xf>
    <xf numFmtId="167" fontId="0" fillId="35" borderId="27" xfId="42" applyNumberFormat="1" applyFont="1" applyFill="1" applyBorder="1" applyAlignment="1" applyProtection="1">
      <alignment/>
      <protection locked="0"/>
    </xf>
    <xf numFmtId="164" fontId="0" fillId="35" borderId="10" xfId="0" applyNumberFormat="1" applyFont="1" applyFill="1" applyBorder="1" applyAlignment="1" applyProtection="1">
      <alignment/>
      <protection locked="0"/>
    </xf>
    <xf numFmtId="164" fontId="0" fillId="35" borderId="17" xfId="0" applyNumberFormat="1" applyFont="1" applyFill="1" applyBorder="1" applyAlignment="1" applyProtection="1">
      <alignment/>
      <protection locked="0"/>
    </xf>
    <xf numFmtId="164" fontId="0" fillId="35" borderId="25" xfId="0" applyNumberFormat="1" applyFont="1" applyFill="1" applyBorder="1" applyAlignment="1" applyProtection="1">
      <alignment/>
      <protection locked="0"/>
    </xf>
    <xf numFmtId="38" fontId="0" fillId="35" borderId="10" xfId="42" applyNumberFormat="1" applyFont="1" applyFill="1" applyBorder="1" applyAlignment="1" applyProtection="1">
      <alignment/>
      <protection locked="0"/>
    </xf>
    <xf numFmtId="38" fontId="0" fillId="35" borderId="17" xfId="42" applyNumberFormat="1" applyFont="1" applyFill="1" applyBorder="1" applyAlignment="1" applyProtection="1">
      <alignment/>
      <protection locked="0"/>
    </xf>
    <xf numFmtId="38" fontId="0" fillId="35" borderId="25" xfId="42" applyNumberFormat="1" applyFont="1" applyFill="1" applyBorder="1" applyAlignment="1" applyProtection="1">
      <alignment/>
      <protection locked="0"/>
    </xf>
    <xf numFmtId="5" fontId="0" fillId="35" borderId="0" xfId="0" applyNumberFormat="1" applyFont="1" applyFill="1" applyAlignment="1" applyProtection="1">
      <alignment/>
      <protection locked="0"/>
    </xf>
    <xf numFmtId="5" fontId="0" fillId="35" borderId="15" xfId="0" applyNumberFormat="1" applyFont="1" applyFill="1" applyBorder="1" applyAlignment="1" applyProtection="1">
      <alignment/>
      <protection locked="0"/>
    </xf>
    <xf numFmtId="5" fontId="0" fillId="35" borderId="26" xfId="0" applyNumberFormat="1" applyFont="1" applyFill="1" applyBorder="1" applyAlignment="1" applyProtection="1">
      <alignment/>
      <protection locked="0"/>
    </xf>
    <xf numFmtId="7" fontId="0" fillId="35" borderId="28" xfId="0" applyNumberFormat="1" applyFont="1" applyFill="1" applyBorder="1" applyAlignment="1" applyProtection="1">
      <alignment/>
      <protection locked="0"/>
    </xf>
    <xf numFmtId="167" fontId="0" fillId="35" borderId="16" xfId="42" applyNumberFormat="1" applyFont="1" applyFill="1" applyBorder="1" applyAlignment="1" applyProtection="1">
      <alignment/>
      <protection locked="0"/>
    </xf>
    <xf numFmtId="37" fontId="0" fillId="35" borderId="10" xfId="0" applyNumberFormat="1" applyFont="1" applyFill="1" applyBorder="1" applyAlignment="1" applyProtection="1">
      <alignment/>
      <protection locked="0"/>
    </xf>
    <xf numFmtId="37" fontId="0" fillId="35" borderId="17" xfId="0" applyNumberFormat="1" applyFont="1" applyFill="1" applyBorder="1" applyAlignment="1" applyProtection="1">
      <alignment/>
      <protection locked="0"/>
    </xf>
    <xf numFmtId="37" fontId="0" fillId="35" borderId="25" xfId="0" applyNumberFormat="1" applyFont="1" applyFill="1" applyBorder="1" applyAlignment="1" applyProtection="1">
      <alignment/>
      <protection locked="0"/>
    </xf>
    <xf numFmtId="5" fontId="0" fillId="35" borderId="18" xfId="0" applyNumberFormat="1" applyFont="1" applyFill="1" applyBorder="1" applyAlignment="1" applyProtection="1">
      <alignment/>
      <protection locked="0"/>
    </xf>
    <xf numFmtId="5" fontId="0" fillId="35" borderId="21" xfId="0" applyNumberFormat="1" applyFont="1" applyFill="1" applyBorder="1" applyAlignment="1" applyProtection="1">
      <alignment/>
      <protection locked="0"/>
    </xf>
    <xf numFmtId="173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73" fontId="1" fillId="33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0" fontId="1" fillId="33" borderId="0" xfId="0" applyFont="1" applyFill="1" applyAlignment="1">
      <alignment horizontal="center"/>
    </xf>
    <xf numFmtId="1" fontId="0" fillId="3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PageLayoutView="0" workbookViewId="0" topLeftCell="A1">
      <selection activeCell="E1" sqref="E1:F1"/>
    </sheetView>
  </sheetViews>
  <sheetFormatPr defaultColWidth="9.140625" defaultRowHeight="12.75"/>
  <cols>
    <col min="1" max="1" width="7.7109375" style="3" bestFit="1" customWidth="1"/>
    <col min="2" max="23" width="12.7109375" style="3" customWidth="1"/>
    <col min="24" max="16384" width="9.140625" style="3" customWidth="1"/>
  </cols>
  <sheetData>
    <row r="1" spans="4:6" ht="12.75">
      <c r="D1" s="1" t="s">
        <v>0</v>
      </c>
      <c r="E1" s="151"/>
      <c r="F1" s="151"/>
    </row>
    <row r="2" spans="4:6" ht="12.75">
      <c r="D2" s="1" t="s">
        <v>2</v>
      </c>
      <c r="E2" s="151"/>
      <c r="F2" s="151"/>
    </row>
    <row r="3" spans="4:6" ht="12.75">
      <c r="D3" s="2"/>
      <c r="E3" s="150" t="s">
        <v>140</v>
      </c>
      <c r="F3" s="150"/>
    </row>
    <row r="4" ht="12.75"/>
    <row r="5" spans="1:8" ht="12.75">
      <c r="A5" s="153" t="s">
        <v>98</v>
      </c>
      <c r="B5" s="153"/>
      <c r="C5" s="153"/>
      <c r="D5" s="153"/>
      <c r="E5" s="153"/>
      <c r="F5" s="153"/>
      <c r="G5" s="153"/>
      <c r="H5" s="21"/>
    </row>
    <row r="6" spans="1:8" ht="12.75">
      <c r="A6" s="152" t="s">
        <v>6</v>
      </c>
      <c r="B6" s="152"/>
      <c r="C6" s="152"/>
      <c r="D6" s="152"/>
      <c r="E6" s="152"/>
      <c r="F6" s="152"/>
      <c r="G6" s="152"/>
      <c r="H6" s="21"/>
    </row>
    <row r="7" spans="1:8" ht="12.75">
      <c r="A7" s="20"/>
      <c r="B7" s="20"/>
      <c r="C7" s="20"/>
      <c r="D7" s="20"/>
      <c r="E7" s="20"/>
      <c r="F7" s="20"/>
      <c r="G7" s="20"/>
      <c r="H7" s="21"/>
    </row>
    <row r="8" spans="1:8" ht="12.75">
      <c r="A8" s="20"/>
      <c r="B8" s="20"/>
      <c r="C8" s="20"/>
      <c r="D8" s="20"/>
      <c r="E8" s="49"/>
      <c r="F8" s="48" t="s">
        <v>108</v>
      </c>
      <c r="G8" s="48" t="s">
        <v>109</v>
      </c>
      <c r="H8" s="21"/>
    </row>
    <row r="9" spans="1:8" ht="12.75">
      <c r="A9" s="20"/>
      <c r="B9" s="20"/>
      <c r="C9" s="20"/>
      <c r="D9" s="20"/>
      <c r="E9" s="50" t="s">
        <v>107</v>
      </c>
      <c r="F9" s="50" t="s">
        <v>8</v>
      </c>
      <c r="G9" s="50" t="s">
        <v>8</v>
      </c>
      <c r="H9" s="21"/>
    </row>
    <row r="10" spans="1:8" ht="12.75">
      <c r="A10" s="22" t="s">
        <v>9</v>
      </c>
      <c r="B10" s="23" t="s">
        <v>10</v>
      </c>
      <c r="C10" s="23"/>
      <c r="D10" s="23"/>
      <c r="E10" s="24"/>
      <c r="F10" s="24"/>
      <c r="G10" s="24"/>
      <c r="H10" s="21"/>
    </row>
    <row r="11" spans="1:8" ht="12.75">
      <c r="A11" s="20"/>
      <c r="B11" s="22" t="s">
        <v>12</v>
      </c>
      <c r="C11" s="22"/>
      <c r="D11" s="22"/>
      <c r="E11" s="92"/>
      <c r="F11" s="93"/>
      <c r="G11" s="92"/>
      <c r="H11" s="21"/>
    </row>
    <row r="12" spans="1:8" ht="12.75">
      <c r="A12" s="20"/>
      <c r="B12" s="22" t="s">
        <v>90</v>
      </c>
      <c r="C12" s="22"/>
      <c r="D12" s="22"/>
      <c r="E12" s="94"/>
      <c r="F12" s="95"/>
      <c r="G12" s="94"/>
      <c r="H12" s="21"/>
    </row>
    <row r="13" spans="1:8" ht="12.75">
      <c r="A13" s="20"/>
      <c r="B13" s="22" t="s">
        <v>14</v>
      </c>
      <c r="C13" s="22"/>
      <c r="D13" s="22"/>
      <c r="E13" s="92"/>
      <c r="F13" s="93"/>
      <c r="G13" s="92"/>
      <c r="H13" s="21"/>
    </row>
    <row r="14" spans="1:8" ht="12.75">
      <c r="A14" s="20"/>
      <c r="B14" s="20"/>
      <c r="C14" s="20"/>
      <c r="D14" s="20"/>
      <c r="E14" s="31">
        <f>IF(E13="","",IF(E13=40407,"Correct!","Try again!"))</f>
      </c>
      <c r="F14" s="31">
        <f>IF(F13="","",IF(F13=40487,"Correct!","Try again!"))</f>
      </c>
      <c r="G14" s="31">
        <f>IF(G13="","",IF(G13=40570,"Correct!","Try again!"))</f>
      </c>
      <c r="H14" s="21"/>
    </row>
    <row r="15" spans="1:8" ht="12.75">
      <c r="A15" s="20"/>
      <c r="B15" s="20"/>
      <c r="C15" s="20"/>
      <c r="D15" s="20"/>
      <c r="E15" s="31"/>
      <c r="F15" s="31"/>
      <c r="G15" s="31"/>
      <c r="H15" s="21"/>
    </row>
    <row r="16" spans="1:8" ht="12.75">
      <c r="A16" s="22" t="s">
        <v>15</v>
      </c>
      <c r="B16" s="23" t="s">
        <v>16</v>
      </c>
      <c r="C16" s="23"/>
      <c r="D16" s="23"/>
      <c r="E16" s="24"/>
      <c r="F16" s="24"/>
      <c r="G16" s="24"/>
      <c r="H16" s="21"/>
    </row>
    <row r="17" spans="1:8" ht="12.75">
      <c r="A17" s="20"/>
      <c r="B17" s="22" t="s">
        <v>17</v>
      </c>
      <c r="C17" s="22"/>
      <c r="D17" s="22"/>
      <c r="E17" s="84"/>
      <c r="F17" s="84"/>
      <c r="G17" s="85"/>
      <c r="H17" s="21"/>
    </row>
    <row r="18" spans="1:8" ht="12.75">
      <c r="A18" s="20"/>
      <c r="B18" s="22" t="s">
        <v>18</v>
      </c>
      <c r="C18" s="22"/>
      <c r="D18" s="22"/>
      <c r="E18" s="86"/>
      <c r="F18" s="87"/>
      <c r="G18" s="86"/>
      <c r="H18" s="21"/>
    </row>
    <row r="19" spans="1:8" ht="12.75">
      <c r="A19" s="20"/>
      <c r="B19" s="22" t="s">
        <v>20</v>
      </c>
      <c r="C19" s="22"/>
      <c r="D19" s="22"/>
      <c r="E19" s="88"/>
      <c r="F19" s="89"/>
      <c r="G19" s="88"/>
      <c r="H19" s="21"/>
    </row>
    <row r="20" spans="1:8" ht="13.5" thickBot="1">
      <c r="A20" s="20"/>
      <c r="B20" s="22" t="s">
        <v>22</v>
      </c>
      <c r="C20" s="22"/>
      <c r="D20" s="22"/>
      <c r="E20" s="90"/>
      <c r="F20" s="91"/>
      <c r="G20" s="90"/>
      <c r="H20" s="21"/>
    </row>
    <row r="21" spans="1:8" ht="13.5" thickTop="1">
      <c r="A21" s="20"/>
      <c r="B21" s="20"/>
      <c r="C21" s="20"/>
      <c r="D21" s="20"/>
      <c r="E21" s="31">
        <f>IF(E20="","",IF(E20=675,"Correct!","Try again!"))</f>
      </c>
      <c r="F21" s="31">
        <f>IF(F20="","",IF(F20=2000,"Correct!","Try again!"))</f>
      </c>
      <c r="G21" s="31">
        <f>IF(G20="","",IF(G20=280,"Correct!","Try again!"))</f>
      </c>
      <c r="H21" s="21"/>
    </row>
    <row r="22" spans="1:8" ht="12.75">
      <c r="A22" s="20"/>
      <c r="B22" s="20"/>
      <c r="C22" s="20"/>
      <c r="D22" s="20"/>
      <c r="E22" s="20"/>
      <c r="F22" s="20"/>
      <c r="G22" s="20"/>
      <c r="H22" s="21"/>
    </row>
    <row r="23" spans="1:8" ht="12.75">
      <c r="A23" s="22" t="s">
        <v>23</v>
      </c>
      <c r="B23" s="23" t="s">
        <v>110</v>
      </c>
      <c r="C23" s="23"/>
      <c r="D23" s="23"/>
      <c r="E23" s="24"/>
      <c r="F23" s="24"/>
      <c r="G23" s="24"/>
      <c r="H23" s="21"/>
    </row>
    <row r="24" spans="1:8" ht="12.75">
      <c r="A24" s="20"/>
      <c r="B24" s="22" t="s">
        <v>34</v>
      </c>
      <c r="C24" s="22"/>
      <c r="D24" s="22"/>
      <c r="E24" s="24"/>
      <c r="F24" s="24"/>
      <c r="G24" s="80"/>
      <c r="H24" s="21"/>
    </row>
    <row r="25" spans="1:8" ht="12.75">
      <c r="A25" s="20"/>
      <c r="B25" s="22" t="s">
        <v>111</v>
      </c>
      <c r="C25" s="22"/>
      <c r="D25" s="22"/>
      <c r="E25" s="24"/>
      <c r="F25" s="24"/>
      <c r="G25" s="81"/>
      <c r="H25" s="21"/>
    </row>
    <row r="26" spans="1:8" ht="13.5" thickBot="1">
      <c r="A26" s="20"/>
      <c r="B26" s="22" t="s">
        <v>33</v>
      </c>
      <c r="C26" s="22"/>
      <c r="D26" s="22"/>
      <c r="E26" s="24"/>
      <c r="F26" s="24"/>
      <c r="G26" s="83"/>
      <c r="H26" s="21"/>
    </row>
    <row r="27" spans="1:8" ht="13.5" thickTop="1">
      <c r="A27" s="20"/>
      <c r="B27" s="24"/>
      <c r="C27" s="24"/>
      <c r="D27" s="24"/>
      <c r="E27" s="24"/>
      <c r="F27" s="24"/>
      <c r="G27" s="31">
        <f>IF(G26="","",IF(G26=154,"Correct!","Try again!"))</f>
      </c>
      <c r="H27" s="21"/>
    </row>
    <row r="28" spans="1:8" ht="12.75">
      <c r="A28" s="20"/>
      <c r="B28" s="24"/>
      <c r="C28" s="24"/>
      <c r="D28" s="24"/>
      <c r="E28" s="24"/>
      <c r="F28" s="24"/>
      <c r="G28" s="31"/>
      <c r="H28" s="21"/>
    </row>
    <row r="29" spans="1:8" ht="12.75">
      <c r="A29" s="22" t="s">
        <v>24</v>
      </c>
      <c r="B29" s="23" t="s">
        <v>112</v>
      </c>
      <c r="C29" s="23"/>
      <c r="D29" s="23"/>
      <c r="E29" s="24"/>
      <c r="F29" s="24"/>
      <c r="G29" s="24"/>
      <c r="H29" s="21"/>
    </row>
    <row r="30" spans="1:8" ht="12.75">
      <c r="A30" s="20"/>
      <c r="B30" s="22" t="s">
        <v>34</v>
      </c>
      <c r="C30" s="22"/>
      <c r="D30" s="22"/>
      <c r="E30" s="24"/>
      <c r="F30" s="24"/>
      <c r="G30" s="80"/>
      <c r="H30" s="34"/>
    </row>
    <row r="31" spans="1:8" ht="12.75">
      <c r="A31" s="20"/>
      <c r="B31" s="22" t="s">
        <v>136</v>
      </c>
      <c r="C31" s="22"/>
      <c r="D31" s="22"/>
      <c r="E31" s="24"/>
      <c r="F31" s="24"/>
      <c r="G31" s="81"/>
      <c r="H31" s="34"/>
    </row>
    <row r="32" spans="1:8" ht="13.5" thickBot="1">
      <c r="A32" s="20"/>
      <c r="B32" s="22" t="s">
        <v>113</v>
      </c>
      <c r="C32" s="22"/>
      <c r="D32" s="22"/>
      <c r="E32" s="24"/>
      <c r="F32" s="24"/>
      <c r="G32" s="82"/>
      <c r="H32" s="34"/>
    </row>
    <row r="33" spans="1:8" ht="13.5" thickTop="1">
      <c r="A33" s="25"/>
      <c r="B33" s="25"/>
      <c r="C33" s="25"/>
      <c r="D33" s="25"/>
      <c r="E33" s="25"/>
      <c r="F33" s="25"/>
      <c r="G33" s="31">
        <f>IF(G32="","",IF(G32=126,"Correct!","Try again!"))</f>
      </c>
      <c r="H33" s="34"/>
    </row>
    <row r="34" spans="1:8" ht="12.75">
      <c r="A34" s="26"/>
      <c r="B34" s="26"/>
      <c r="C34" s="26"/>
      <c r="D34" s="26"/>
      <c r="E34" s="26"/>
      <c r="F34" s="26"/>
      <c r="G34" s="26"/>
      <c r="H34" s="34"/>
    </row>
    <row r="35" spans="1:8" ht="12.75">
      <c r="A35" s="153" t="s">
        <v>98</v>
      </c>
      <c r="B35" s="153"/>
      <c r="C35" s="153"/>
      <c r="D35" s="153"/>
      <c r="E35" s="153"/>
      <c r="F35" s="153"/>
      <c r="G35" s="153"/>
      <c r="H35" s="34"/>
    </row>
    <row r="36" spans="1:8" ht="12.75">
      <c r="A36" s="152" t="s">
        <v>1</v>
      </c>
      <c r="B36" s="152"/>
      <c r="C36" s="152"/>
      <c r="D36" s="152"/>
      <c r="E36" s="152"/>
      <c r="F36" s="152"/>
      <c r="G36" s="152"/>
      <c r="H36" s="34"/>
    </row>
    <row r="37" spans="1:8" ht="12.75">
      <c r="A37" s="20"/>
      <c r="B37" s="24"/>
      <c r="C37" s="24"/>
      <c r="D37" s="24"/>
      <c r="E37" s="24"/>
      <c r="F37" s="20"/>
      <c r="G37" s="27"/>
      <c r="H37" s="34"/>
    </row>
    <row r="38" spans="1:8" ht="12.75">
      <c r="A38" s="49"/>
      <c r="B38" s="51"/>
      <c r="C38" s="51"/>
      <c r="D38" s="51"/>
      <c r="E38" s="48"/>
      <c r="F38" s="51"/>
      <c r="G38" s="51"/>
      <c r="H38" s="34"/>
    </row>
    <row r="39" spans="1:8" ht="12.75">
      <c r="A39" s="50" t="s">
        <v>25</v>
      </c>
      <c r="B39" s="50" t="s">
        <v>26</v>
      </c>
      <c r="C39" s="50"/>
      <c r="D39" s="50"/>
      <c r="E39" s="50"/>
      <c r="F39" s="50" t="s">
        <v>27</v>
      </c>
      <c r="G39" s="50" t="s">
        <v>28</v>
      </c>
      <c r="H39" s="34"/>
    </row>
    <row r="40" spans="1:8" ht="12.75">
      <c r="A40" s="28">
        <v>2010</v>
      </c>
      <c r="B40" s="29"/>
      <c r="C40" s="29"/>
      <c r="D40" s="29"/>
      <c r="E40" s="29"/>
      <c r="F40" s="29"/>
      <c r="G40" s="29"/>
      <c r="H40" s="34"/>
    </row>
    <row r="41" spans="1:8" ht="12.75">
      <c r="A41" s="11">
        <v>39558</v>
      </c>
      <c r="B41" s="22" t="s">
        <v>29</v>
      </c>
      <c r="C41" s="22"/>
      <c r="D41" s="22"/>
      <c r="E41" s="20"/>
      <c r="F41" s="77"/>
      <c r="G41" s="52"/>
      <c r="H41" s="34"/>
    </row>
    <row r="42" spans="1:8" ht="12.75">
      <c r="A42" s="20"/>
      <c r="B42" s="22" t="s">
        <v>121</v>
      </c>
      <c r="C42" s="22"/>
      <c r="D42" s="22"/>
      <c r="E42" s="20"/>
      <c r="F42" s="52"/>
      <c r="G42" s="77"/>
      <c r="H42" s="31">
        <f>IF(G42="","",IF(G42=38500,"«- Correct!","«- Try again!"))</f>
      </c>
    </row>
    <row r="43" spans="1:8" ht="12.75">
      <c r="A43" s="20"/>
      <c r="B43" s="149" t="s">
        <v>114</v>
      </c>
      <c r="C43" s="149"/>
      <c r="D43" s="149"/>
      <c r="E43" s="149"/>
      <c r="F43" s="52"/>
      <c r="G43" s="74"/>
      <c r="H43" s="31"/>
    </row>
    <row r="44" spans="1:8" ht="12.75">
      <c r="A44" s="20"/>
      <c r="B44" s="22"/>
      <c r="C44" s="22"/>
      <c r="D44" s="22"/>
      <c r="E44" s="20"/>
      <c r="F44" s="52"/>
      <c r="G44" s="74"/>
      <c r="H44" s="31"/>
    </row>
    <row r="45" spans="1:8" ht="12.75">
      <c r="A45" s="11">
        <v>39587</v>
      </c>
      <c r="B45" s="22" t="s">
        <v>122</v>
      </c>
      <c r="C45" s="22"/>
      <c r="D45" s="22"/>
      <c r="E45" s="20"/>
      <c r="F45" s="77"/>
      <c r="G45" s="52"/>
      <c r="H45" s="34"/>
    </row>
    <row r="46" spans="1:8" ht="12.75">
      <c r="A46" s="20"/>
      <c r="B46" s="22" t="s">
        <v>30</v>
      </c>
      <c r="C46" s="22"/>
      <c r="D46" s="22"/>
      <c r="E46" s="20"/>
      <c r="F46" s="52"/>
      <c r="G46" s="79"/>
      <c r="H46" s="31">
        <f>IF(G46="","",IF(G46=8500,"«- Correct!","«- Try again!"))</f>
      </c>
    </row>
    <row r="47" spans="1:10" ht="12.75">
      <c r="A47" s="20"/>
      <c r="B47" s="22" t="s">
        <v>123</v>
      </c>
      <c r="C47" s="22"/>
      <c r="D47" s="22"/>
      <c r="E47" s="20"/>
      <c r="F47" s="52"/>
      <c r="G47" s="77"/>
      <c r="H47" s="31">
        <f>IF(G47="","",IF(G47=30000,"«- Correct!","«- Try again!"))</f>
      </c>
      <c r="J47" s="45"/>
    </row>
    <row r="48" spans="1:10" ht="12.75">
      <c r="A48" s="20"/>
      <c r="B48" s="149" t="s">
        <v>115</v>
      </c>
      <c r="C48" s="149"/>
      <c r="D48" s="149"/>
      <c r="E48" s="149"/>
      <c r="F48" s="149"/>
      <c r="G48" s="149"/>
      <c r="H48" s="31"/>
      <c r="J48" s="45"/>
    </row>
    <row r="49" spans="1:10" ht="12.75">
      <c r="A49" s="20"/>
      <c r="B49" s="22"/>
      <c r="C49" s="22"/>
      <c r="D49" s="22"/>
      <c r="E49" s="20"/>
      <c r="F49" s="52"/>
      <c r="G49" s="74"/>
      <c r="H49" s="31"/>
      <c r="J49" s="45"/>
    </row>
    <row r="50" spans="1:8" ht="12.75">
      <c r="A50" s="11">
        <v>39637</v>
      </c>
      <c r="B50" s="22" t="s">
        <v>31</v>
      </c>
      <c r="C50" s="22"/>
      <c r="D50" s="22"/>
      <c r="E50" s="20"/>
      <c r="F50" s="77"/>
      <c r="G50" s="52"/>
      <c r="H50" s="34"/>
    </row>
    <row r="51" spans="1:8" ht="12.75">
      <c r="A51" s="20"/>
      <c r="B51" s="22" t="s">
        <v>125</v>
      </c>
      <c r="C51" s="22"/>
      <c r="D51" s="22"/>
      <c r="E51" s="20"/>
      <c r="F51" s="52"/>
      <c r="G51" s="77"/>
      <c r="H51" s="31">
        <f>IF(G51="","",IF(G51=60000,"«- Correct!","«- Try again!"))</f>
      </c>
    </row>
    <row r="52" spans="1:8" ht="12.75">
      <c r="A52" s="20"/>
      <c r="B52" s="149" t="s">
        <v>116</v>
      </c>
      <c r="C52" s="149"/>
      <c r="D52" s="149"/>
      <c r="E52" s="149"/>
      <c r="F52" s="52"/>
      <c r="G52" s="74"/>
      <c r="H52" s="31"/>
    </row>
    <row r="53" spans="1:8" ht="12.75">
      <c r="A53" s="20"/>
      <c r="B53" s="22"/>
      <c r="C53" s="22"/>
      <c r="D53" s="22"/>
      <c r="E53" s="20"/>
      <c r="F53" s="52"/>
      <c r="G53" s="74"/>
      <c r="H53" s="31"/>
    </row>
    <row r="54" spans="1:8" ht="12.75">
      <c r="A54" s="11">
        <f>+A45+90</f>
        <v>39677</v>
      </c>
      <c r="B54" s="22" t="s">
        <v>32</v>
      </c>
      <c r="C54" s="22"/>
      <c r="D54" s="22"/>
      <c r="E54" s="20"/>
      <c r="F54" s="79"/>
      <c r="G54" s="52"/>
      <c r="H54" s="34"/>
    </row>
    <row r="55" spans="1:8" ht="12.75">
      <c r="A55" s="20"/>
      <c r="B55" s="22" t="s">
        <v>124</v>
      </c>
      <c r="C55" s="22"/>
      <c r="D55" s="22"/>
      <c r="E55" s="20"/>
      <c r="F55" s="77"/>
      <c r="G55" s="52"/>
      <c r="H55" s="34"/>
    </row>
    <row r="56" spans="1:8" ht="12.75">
      <c r="A56" s="20"/>
      <c r="B56" s="22" t="s">
        <v>30</v>
      </c>
      <c r="C56" s="22"/>
      <c r="D56" s="22"/>
      <c r="E56" s="20"/>
      <c r="F56" s="52"/>
      <c r="G56" s="77"/>
      <c r="H56" s="31">
        <f>IF(G56="","",IF(G56=30675,"«- Correct!","«- Try again!"))</f>
      </c>
    </row>
    <row r="57" spans="1:8" ht="12.75">
      <c r="A57" s="20"/>
      <c r="B57" s="149" t="s">
        <v>117</v>
      </c>
      <c r="C57" s="149"/>
      <c r="D57" s="149"/>
      <c r="E57" s="149"/>
      <c r="F57" s="52"/>
      <c r="G57" s="74"/>
      <c r="H57" s="31"/>
    </row>
    <row r="58" spans="1:8" ht="12.75">
      <c r="A58" s="20"/>
      <c r="B58" s="22"/>
      <c r="C58" s="22"/>
      <c r="D58" s="22"/>
      <c r="E58" s="20"/>
      <c r="F58" s="52"/>
      <c r="G58" s="74"/>
      <c r="H58" s="31"/>
    </row>
    <row r="59" spans="1:8" ht="12.75">
      <c r="A59" s="11">
        <f>+A50+120</f>
        <v>39757</v>
      </c>
      <c r="B59" s="22" t="s">
        <v>32</v>
      </c>
      <c r="C59" s="22"/>
      <c r="D59" s="22"/>
      <c r="E59" s="20"/>
      <c r="F59" s="79"/>
      <c r="G59" s="52"/>
      <c r="H59" s="34"/>
    </row>
    <row r="60" spans="1:8" ht="12.75">
      <c r="A60" s="20"/>
      <c r="B60" s="22" t="s">
        <v>126</v>
      </c>
      <c r="C60" s="22"/>
      <c r="D60" s="22"/>
      <c r="E60" s="20"/>
      <c r="F60" s="77"/>
      <c r="G60" s="52"/>
      <c r="H60" s="34"/>
    </row>
    <row r="61" spans="1:8" ht="12.75">
      <c r="A61" s="20"/>
      <c r="B61" s="22" t="s">
        <v>30</v>
      </c>
      <c r="C61" s="22"/>
      <c r="D61" s="22"/>
      <c r="E61" s="20"/>
      <c r="F61" s="52"/>
      <c r="G61" s="77"/>
      <c r="H61" s="31">
        <f>IF(G61="","",IF(G61=62000,"«- Correct!","«- Try again!"))</f>
      </c>
    </row>
    <row r="62" spans="1:8" ht="12.75">
      <c r="A62" s="20"/>
      <c r="B62" s="149" t="s">
        <v>117</v>
      </c>
      <c r="C62" s="149"/>
      <c r="D62" s="149"/>
      <c r="E62" s="149"/>
      <c r="F62" s="52"/>
      <c r="G62" s="74"/>
      <c r="H62" s="31"/>
    </row>
    <row r="63" spans="1:8" ht="12.75">
      <c r="A63" s="20"/>
      <c r="B63" s="22"/>
      <c r="C63" s="22"/>
      <c r="D63" s="22"/>
      <c r="E63" s="20"/>
      <c r="F63" s="52"/>
      <c r="G63" s="74"/>
      <c r="H63" s="31"/>
    </row>
    <row r="64" spans="1:8" ht="12.75">
      <c r="A64" s="11">
        <v>39780</v>
      </c>
      <c r="B64" s="22" t="s">
        <v>31</v>
      </c>
      <c r="C64" s="22"/>
      <c r="D64" s="22"/>
      <c r="E64" s="20"/>
      <c r="F64" s="77"/>
      <c r="G64" s="52"/>
      <c r="H64" s="21"/>
    </row>
    <row r="65" spans="1:8" ht="12.75">
      <c r="A65" s="20"/>
      <c r="B65" s="22" t="s">
        <v>127</v>
      </c>
      <c r="C65" s="22"/>
      <c r="D65" s="22"/>
      <c r="E65" s="20"/>
      <c r="F65" s="52"/>
      <c r="G65" s="77"/>
      <c r="H65" s="31">
        <f>IF(G65="","",IF(G65=21000,"«- Correct!","«- Try again!"))</f>
      </c>
    </row>
    <row r="66" spans="1:8" ht="12.75">
      <c r="A66" s="20"/>
      <c r="B66" s="149" t="s">
        <v>118</v>
      </c>
      <c r="C66" s="149"/>
      <c r="D66" s="149"/>
      <c r="E66" s="149"/>
      <c r="F66" s="52"/>
      <c r="G66" s="76"/>
      <c r="H66" s="31"/>
    </row>
    <row r="67" spans="1:8" ht="12.75">
      <c r="A67" s="20"/>
      <c r="B67" s="22"/>
      <c r="C67" s="22"/>
      <c r="D67" s="22"/>
      <c r="E67" s="20"/>
      <c r="F67" s="52"/>
      <c r="G67" s="76"/>
      <c r="H67" s="31"/>
    </row>
    <row r="68" spans="1:8" ht="12.75">
      <c r="A68" s="11">
        <v>39813</v>
      </c>
      <c r="B68" s="22" t="s">
        <v>32</v>
      </c>
      <c r="C68" s="22"/>
      <c r="D68" s="22"/>
      <c r="E68" s="20"/>
      <c r="F68" s="77"/>
      <c r="G68" s="52"/>
      <c r="H68" s="21"/>
    </row>
    <row r="69" spans="1:8" ht="12.75">
      <c r="A69" s="20"/>
      <c r="B69" s="22" t="s">
        <v>119</v>
      </c>
      <c r="C69" s="22"/>
      <c r="D69" s="22"/>
      <c r="E69" s="20"/>
      <c r="F69" s="52"/>
      <c r="G69" s="77"/>
      <c r="H69" s="31">
        <f>IF(G69="","",IF(G69=154,"«- Correct!","«- Try again!"))</f>
      </c>
    </row>
    <row r="70" spans="1:8" ht="12.75">
      <c r="A70" s="20"/>
      <c r="B70" s="149" t="s">
        <v>120</v>
      </c>
      <c r="C70" s="149"/>
      <c r="D70" s="149"/>
      <c r="E70" s="149"/>
      <c r="F70" s="52"/>
      <c r="G70" s="52"/>
      <c r="H70" s="46"/>
    </row>
    <row r="71" spans="1:8" ht="12.75">
      <c r="A71" s="20"/>
      <c r="B71" s="75"/>
      <c r="C71" s="75"/>
      <c r="D71" s="75"/>
      <c r="E71" s="75"/>
      <c r="F71" s="52"/>
      <c r="G71" s="52"/>
      <c r="H71" s="46"/>
    </row>
    <row r="72" spans="1:8" ht="12.75">
      <c r="A72" s="30">
        <v>2011</v>
      </c>
      <c r="B72" s="20"/>
      <c r="C72" s="20"/>
      <c r="D72" s="20"/>
      <c r="E72" s="20"/>
      <c r="F72" s="52"/>
      <c r="G72" s="52"/>
      <c r="H72" s="21"/>
    </row>
    <row r="73" spans="1:8" ht="12.75">
      <c r="A73" s="11">
        <v>39840</v>
      </c>
      <c r="B73" s="22" t="s">
        <v>32</v>
      </c>
      <c r="C73" s="22"/>
      <c r="D73" s="22"/>
      <c r="E73" s="20"/>
      <c r="F73" s="77"/>
      <c r="G73" s="52"/>
      <c r="H73" s="21"/>
    </row>
    <row r="74" spans="1:8" ht="12.75">
      <c r="A74" s="20"/>
      <c r="B74" s="22" t="s">
        <v>128</v>
      </c>
      <c r="C74" s="22"/>
      <c r="D74" s="22"/>
      <c r="E74" s="20"/>
      <c r="F74" s="78"/>
      <c r="G74" s="52"/>
      <c r="H74" s="21"/>
    </row>
    <row r="75" spans="1:8" ht="12.75">
      <c r="A75" s="20"/>
      <c r="B75" s="22" t="s">
        <v>91</v>
      </c>
      <c r="C75" s="22"/>
      <c r="D75" s="22"/>
      <c r="E75" s="20"/>
      <c r="F75" s="77"/>
      <c r="G75" s="52"/>
      <c r="H75" s="21"/>
    </row>
    <row r="76" spans="1:8" ht="12.75">
      <c r="A76" s="20"/>
      <c r="B76" s="22" t="s">
        <v>30</v>
      </c>
      <c r="C76" s="22"/>
      <c r="D76" s="22"/>
      <c r="E76" s="20"/>
      <c r="F76" s="52"/>
      <c r="G76" s="77"/>
      <c r="H76" s="31">
        <f>IF(G76="","",IF(G76=21280,"«- Correct!","«- Try again!"))</f>
      </c>
    </row>
    <row r="77" spans="1:8" ht="12.75">
      <c r="A77" s="21"/>
      <c r="B77" s="149" t="s">
        <v>117</v>
      </c>
      <c r="C77" s="149"/>
      <c r="D77" s="149"/>
      <c r="E77" s="149"/>
      <c r="F77" s="21"/>
      <c r="G77" s="21"/>
      <c r="H77" s="21"/>
    </row>
  </sheetData>
  <sheetProtection password="C690" sheet="1" objects="1" scenarios="1" selectLockedCells="1"/>
  <mergeCells count="15">
    <mergeCell ref="E3:F3"/>
    <mergeCell ref="E2:F2"/>
    <mergeCell ref="E1:F1"/>
    <mergeCell ref="B43:E43"/>
    <mergeCell ref="A6:G6"/>
    <mergeCell ref="A5:G5"/>
    <mergeCell ref="A36:G36"/>
    <mergeCell ref="A35:G35"/>
    <mergeCell ref="B66:E66"/>
    <mergeCell ref="B70:E70"/>
    <mergeCell ref="B77:E77"/>
    <mergeCell ref="B48:G48"/>
    <mergeCell ref="B52:E52"/>
    <mergeCell ref="B57:E57"/>
    <mergeCell ref="B62:E62"/>
  </mergeCells>
  <printOptions horizontalCentered="1"/>
  <pageMargins left="0" right="0" top="0.52" bottom="0.31" header="0.5" footer="0.5"/>
  <pageSetup horizontalDpi="600" verticalDpi="600" orientation="portrait" scale="72" r:id="rId3"/>
  <ignoredErrors>
    <ignoredError sqref="A10 A16 A23 A2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19" width="12.7109375" style="0" customWidth="1"/>
  </cols>
  <sheetData>
    <row r="1" spans="1:6" ht="12.75">
      <c r="A1" s="155" t="s">
        <v>139</v>
      </c>
      <c r="B1" s="155"/>
      <c r="C1" s="5"/>
      <c r="D1" s="5"/>
      <c r="E1" s="5"/>
      <c r="F1" s="4"/>
    </row>
    <row r="2" spans="1:6" ht="12.75">
      <c r="A2" s="4"/>
      <c r="B2" s="4"/>
      <c r="C2" s="4"/>
      <c r="D2" s="4"/>
      <c r="E2" s="4"/>
      <c r="F2" s="4"/>
    </row>
    <row r="3" spans="1:7" ht="12.75">
      <c r="A3" s="154" t="s">
        <v>98</v>
      </c>
      <c r="B3" s="154"/>
      <c r="C3" s="154"/>
      <c r="D3" s="154"/>
      <c r="E3" s="154"/>
      <c r="F3" s="154"/>
      <c r="G3" s="34"/>
    </row>
    <row r="4" spans="1:7" ht="12.75">
      <c r="A4" s="6"/>
      <c r="B4" s="6"/>
      <c r="C4" s="6"/>
      <c r="D4" s="6"/>
      <c r="E4" s="6"/>
      <c r="F4" s="6"/>
      <c r="G4" s="34"/>
    </row>
    <row r="5" spans="1:7" ht="12.75">
      <c r="A5" s="56">
        <v>2010</v>
      </c>
      <c r="B5" s="6"/>
      <c r="C5" s="6"/>
      <c r="D5" s="6"/>
      <c r="E5" s="6"/>
      <c r="F5" s="72"/>
      <c r="G5" s="34"/>
    </row>
    <row r="6" spans="1:7" ht="12.75">
      <c r="A6" s="11">
        <v>39558</v>
      </c>
      <c r="B6" s="6" t="s">
        <v>99</v>
      </c>
      <c r="C6" s="6"/>
      <c r="D6" s="6"/>
      <c r="E6" s="6"/>
      <c r="F6" s="12">
        <v>38500</v>
      </c>
      <c r="G6" s="34"/>
    </row>
    <row r="7" spans="1:7" ht="12.75">
      <c r="A7" s="11">
        <v>39587</v>
      </c>
      <c r="B7" s="6" t="s">
        <v>100</v>
      </c>
      <c r="C7" s="6"/>
      <c r="D7" s="6"/>
      <c r="E7" s="6"/>
      <c r="F7" s="6"/>
      <c r="G7" s="34"/>
    </row>
    <row r="8" spans="1:7" ht="12.75">
      <c r="A8" s="6"/>
      <c r="B8" s="6" t="s">
        <v>3</v>
      </c>
      <c r="C8" s="6"/>
      <c r="D8" s="6"/>
      <c r="E8" s="6"/>
      <c r="F8" s="13">
        <v>90</v>
      </c>
      <c r="G8" s="34"/>
    </row>
    <row r="9" spans="1:7" ht="12.75">
      <c r="A9" s="14"/>
      <c r="B9" s="14" t="s">
        <v>4</v>
      </c>
      <c r="C9" s="14"/>
      <c r="D9" s="14"/>
      <c r="E9" s="14"/>
      <c r="F9" s="15">
        <v>0.09</v>
      </c>
      <c r="G9" s="34"/>
    </row>
    <row r="10" spans="1:7" ht="12.75">
      <c r="A10" s="14"/>
      <c r="B10" s="14" t="s">
        <v>5</v>
      </c>
      <c r="C10" s="14"/>
      <c r="D10" s="14"/>
      <c r="E10" s="14"/>
      <c r="F10" s="70">
        <v>8500</v>
      </c>
      <c r="G10" s="34"/>
    </row>
    <row r="11" spans="1:7" ht="12.75">
      <c r="A11" s="14"/>
      <c r="B11" s="14" t="s">
        <v>7</v>
      </c>
      <c r="C11" s="14"/>
      <c r="D11" s="14"/>
      <c r="E11" s="14"/>
      <c r="F11" s="70">
        <v>30000</v>
      </c>
      <c r="G11" s="34"/>
    </row>
    <row r="12" spans="1:7" ht="12.75">
      <c r="A12" s="11">
        <v>39637</v>
      </c>
      <c r="B12" s="14" t="s">
        <v>101</v>
      </c>
      <c r="C12" s="14"/>
      <c r="D12" s="14"/>
      <c r="E12" s="14"/>
      <c r="F12" s="14"/>
      <c r="G12" s="34"/>
    </row>
    <row r="13" spans="1:7" ht="12.75">
      <c r="A13" s="14"/>
      <c r="B13" s="6" t="s">
        <v>3</v>
      </c>
      <c r="C13" s="6"/>
      <c r="D13" s="6"/>
      <c r="E13" s="6"/>
      <c r="F13" s="16">
        <v>120</v>
      </c>
      <c r="G13" s="34"/>
    </row>
    <row r="14" spans="1:7" ht="12.75">
      <c r="A14" s="14"/>
      <c r="B14" s="14" t="s">
        <v>4</v>
      </c>
      <c r="C14" s="14"/>
      <c r="D14" s="14"/>
      <c r="E14" s="14"/>
      <c r="F14" s="44">
        <v>0.1</v>
      </c>
      <c r="G14" s="34"/>
    </row>
    <row r="15" spans="1:7" ht="12.75">
      <c r="A15" s="14"/>
      <c r="B15" s="14" t="s">
        <v>11</v>
      </c>
      <c r="C15" s="14"/>
      <c r="D15" s="14"/>
      <c r="E15" s="14"/>
      <c r="F15" s="70">
        <v>60000</v>
      </c>
      <c r="G15" s="34"/>
    </row>
    <row r="16" spans="1:7" ht="12.75">
      <c r="A16" s="17" t="s">
        <v>13</v>
      </c>
      <c r="B16" s="18" t="s">
        <v>102</v>
      </c>
      <c r="C16" s="18"/>
      <c r="D16" s="18"/>
      <c r="E16" s="18"/>
      <c r="F16" s="17" t="s">
        <v>13</v>
      </c>
      <c r="G16" s="34"/>
    </row>
    <row r="17" spans="1:7" ht="12.75">
      <c r="A17" s="17" t="s">
        <v>13</v>
      </c>
      <c r="B17" s="14" t="s">
        <v>103</v>
      </c>
      <c r="C17" s="14"/>
      <c r="D17" s="14"/>
      <c r="E17" s="14"/>
      <c r="F17" s="17" t="s">
        <v>13</v>
      </c>
      <c r="G17" s="34"/>
    </row>
    <row r="18" spans="1:7" ht="12.75">
      <c r="A18" s="11">
        <v>39780</v>
      </c>
      <c r="B18" s="26" t="s">
        <v>135</v>
      </c>
      <c r="C18" s="14"/>
      <c r="D18" s="14"/>
      <c r="E18" s="14"/>
      <c r="F18" s="14"/>
      <c r="G18" s="34"/>
    </row>
    <row r="19" spans="1:7" ht="12.75">
      <c r="A19" s="14"/>
      <c r="B19" s="6" t="s">
        <v>3</v>
      </c>
      <c r="C19" s="6"/>
      <c r="D19" s="6"/>
      <c r="E19" s="6"/>
      <c r="F19" s="16">
        <v>60</v>
      </c>
      <c r="G19" s="34"/>
    </row>
    <row r="20" spans="1:7" ht="12.75">
      <c r="A20" s="14"/>
      <c r="B20" s="14" t="s">
        <v>4</v>
      </c>
      <c r="C20" s="14"/>
      <c r="D20" s="14"/>
      <c r="E20" s="14"/>
      <c r="F20" s="15">
        <v>0.08</v>
      </c>
      <c r="G20" s="34"/>
    </row>
    <row r="21" spans="1:7" ht="12.75">
      <c r="A21" s="14"/>
      <c r="B21" s="14" t="s">
        <v>86</v>
      </c>
      <c r="C21" s="14"/>
      <c r="D21" s="14"/>
      <c r="E21" s="14"/>
      <c r="F21" s="70">
        <v>21000</v>
      </c>
      <c r="G21" s="34"/>
    </row>
    <row r="22" spans="1:7" ht="12.75">
      <c r="A22" s="6"/>
      <c r="B22" s="6" t="s">
        <v>19</v>
      </c>
      <c r="C22" s="6"/>
      <c r="D22" s="6"/>
      <c r="E22" s="6"/>
      <c r="F22" s="73">
        <v>21000</v>
      </c>
      <c r="G22" s="34"/>
    </row>
    <row r="23" spans="1:7" ht="12.75">
      <c r="A23" s="11">
        <v>39813</v>
      </c>
      <c r="B23" s="6" t="s">
        <v>21</v>
      </c>
      <c r="C23" s="6"/>
      <c r="D23" s="6"/>
      <c r="E23" s="6"/>
      <c r="F23" s="6"/>
      <c r="G23" s="34"/>
    </row>
    <row r="24" spans="1:7" ht="12.75">
      <c r="A24" s="6"/>
      <c r="B24" s="6" t="s">
        <v>104</v>
      </c>
      <c r="C24" s="6"/>
      <c r="D24" s="6"/>
      <c r="E24" s="6"/>
      <c r="F24" s="17" t="s">
        <v>13</v>
      </c>
      <c r="G24" s="34"/>
    </row>
    <row r="25" spans="1:7" ht="12.75">
      <c r="A25" s="14"/>
      <c r="B25" s="14"/>
      <c r="C25" s="14"/>
      <c r="D25" s="14"/>
      <c r="E25" s="14"/>
      <c r="F25" s="14"/>
      <c r="G25" s="34"/>
    </row>
    <row r="26" spans="1:7" ht="12.75">
      <c r="A26" s="63">
        <v>2011</v>
      </c>
      <c r="B26" s="14"/>
      <c r="C26" s="14"/>
      <c r="D26" s="14"/>
      <c r="E26" s="14"/>
      <c r="F26" s="14"/>
      <c r="G26" s="34"/>
    </row>
    <row r="27" spans="1:7" ht="12.75">
      <c r="A27" s="17" t="s">
        <v>13</v>
      </c>
      <c r="B27" s="14" t="s">
        <v>105</v>
      </c>
      <c r="C27" s="14"/>
      <c r="D27" s="14"/>
      <c r="E27" s="14"/>
      <c r="F27" s="17" t="s">
        <v>13</v>
      </c>
      <c r="G27" s="34"/>
    </row>
    <row r="28" spans="1:7" ht="12.75">
      <c r="A28" s="14"/>
      <c r="B28" s="14"/>
      <c r="C28" s="14"/>
      <c r="D28" s="14"/>
      <c r="E28" s="14"/>
      <c r="F28" s="14"/>
      <c r="G28" s="34"/>
    </row>
    <row r="29" spans="1:7" ht="12.75">
      <c r="A29" s="58" t="s">
        <v>87</v>
      </c>
      <c r="B29" s="6"/>
      <c r="C29" s="6"/>
      <c r="D29" s="6"/>
      <c r="E29" s="6"/>
      <c r="F29" s="12"/>
      <c r="G29" s="34"/>
    </row>
    <row r="30" spans="1:7" ht="12.75">
      <c r="A30" s="7" t="s">
        <v>106</v>
      </c>
      <c r="B30" s="69">
        <v>675</v>
      </c>
      <c r="C30" s="9"/>
      <c r="D30" s="9"/>
      <c r="E30" s="9"/>
      <c r="F30" s="14"/>
      <c r="G30" s="34"/>
    </row>
    <row r="31" spans="1:7" ht="12.75">
      <c r="A31" s="7" t="s">
        <v>88</v>
      </c>
      <c r="B31" s="71">
        <v>154</v>
      </c>
      <c r="C31" s="8"/>
      <c r="D31" s="8"/>
      <c r="E31" s="8"/>
      <c r="F31" s="14"/>
      <c r="G31" s="34"/>
    </row>
    <row r="32" spans="1:7" ht="12.75">
      <c r="A32" s="19" t="s">
        <v>89</v>
      </c>
      <c r="B32" s="71">
        <v>126</v>
      </c>
      <c r="C32" s="8"/>
      <c r="D32" s="8"/>
      <c r="E32" s="8"/>
      <c r="F32" s="14"/>
      <c r="G32" s="34"/>
    </row>
    <row r="33" spans="1:7" ht="12.75">
      <c r="A33" s="34"/>
      <c r="B33" s="34"/>
      <c r="C33" s="34"/>
      <c r="D33" s="34"/>
      <c r="E33" s="34"/>
      <c r="F33" s="34"/>
      <c r="G33" s="34"/>
    </row>
  </sheetData>
  <sheetProtection password="C690" sheet="1" objects="1" scenarios="1" selectLockedCells="1" selectUnlockedCells="1"/>
  <mergeCells count="2">
    <mergeCell ref="A3:F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2.57421875" style="3" bestFit="1" customWidth="1"/>
    <col min="2" max="8" width="12.7109375" style="3" customWidth="1"/>
    <col min="9" max="9" width="2.7109375" style="3" customWidth="1"/>
    <col min="10" max="37" width="12.7109375" style="3" customWidth="1"/>
    <col min="38" max="16384" width="9.140625" style="3" customWidth="1"/>
  </cols>
  <sheetData>
    <row r="1" spans="4:6" ht="12.75">
      <c r="D1" s="1" t="s">
        <v>0</v>
      </c>
      <c r="E1" s="151"/>
      <c r="F1" s="151"/>
    </row>
    <row r="2" spans="4:6" ht="12.75">
      <c r="D2" s="1" t="s">
        <v>2</v>
      </c>
      <c r="E2" s="151"/>
      <c r="F2" s="151"/>
    </row>
    <row r="3" spans="4:6" ht="12.75">
      <c r="D3" s="2"/>
      <c r="E3" s="150" t="s">
        <v>138</v>
      </c>
      <c r="F3" s="150"/>
    </row>
    <row r="4" ht="12.75"/>
    <row r="5" spans="1:9" ht="12.75">
      <c r="A5" s="153" t="s">
        <v>129</v>
      </c>
      <c r="B5" s="153"/>
      <c r="C5" s="153"/>
      <c r="D5" s="153"/>
      <c r="E5" s="153"/>
      <c r="F5" s="153"/>
      <c r="G5" s="153"/>
      <c r="H5" s="153"/>
      <c r="I5" s="21"/>
    </row>
    <row r="6" spans="1:9" ht="12.75">
      <c r="A6" s="156" t="s">
        <v>43</v>
      </c>
      <c r="B6" s="156"/>
      <c r="C6" s="156"/>
      <c r="D6" s="156"/>
      <c r="E6" s="156"/>
      <c r="F6" s="156"/>
      <c r="G6" s="156"/>
      <c r="H6" s="156"/>
      <c r="I6" s="21"/>
    </row>
    <row r="7" spans="1:9" ht="12.75">
      <c r="A7" s="20"/>
      <c r="B7" s="20"/>
      <c r="C7" s="20"/>
      <c r="D7" s="20"/>
      <c r="E7" s="20"/>
      <c r="F7" s="20"/>
      <c r="G7" s="24"/>
      <c r="H7" s="20"/>
      <c r="I7" s="21"/>
    </row>
    <row r="8" spans="1:9" ht="12.75">
      <c r="A8" s="38" t="s">
        <v>9</v>
      </c>
      <c r="B8" s="39" t="s">
        <v>45</v>
      </c>
      <c r="C8" s="39"/>
      <c r="D8" s="24"/>
      <c r="E8" s="24"/>
      <c r="F8" s="24"/>
      <c r="G8" s="24"/>
      <c r="H8" s="27"/>
      <c r="I8" s="21"/>
    </row>
    <row r="9" spans="1:9" ht="12.75">
      <c r="A9" s="20"/>
      <c r="B9" s="20"/>
      <c r="C9" s="20"/>
      <c r="D9" s="20"/>
      <c r="E9" s="20"/>
      <c r="F9" s="20"/>
      <c r="G9" s="20"/>
      <c r="H9" s="20"/>
      <c r="I9" s="21"/>
    </row>
    <row r="10" spans="1:9" ht="12.75">
      <c r="A10" s="20"/>
      <c r="B10" s="20"/>
      <c r="C10" s="20"/>
      <c r="D10" s="53" t="s">
        <v>130</v>
      </c>
      <c r="E10" s="53" t="s">
        <v>131</v>
      </c>
      <c r="F10" s="54" t="s">
        <v>132</v>
      </c>
      <c r="G10" s="54" t="s">
        <v>133</v>
      </c>
      <c r="H10" s="54" t="s">
        <v>48</v>
      </c>
      <c r="I10" s="21"/>
    </row>
    <row r="11" spans="1:9" ht="12.75">
      <c r="A11" s="20"/>
      <c r="B11" s="40" t="s">
        <v>51</v>
      </c>
      <c r="C11" s="40"/>
      <c r="D11" s="120"/>
      <c r="E11" s="121"/>
      <c r="F11" s="120"/>
      <c r="G11" s="122"/>
      <c r="H11" s="24"/>
      <c r="I11" s="21"/>
    </row>
    <row r="12" spans="1:9" ht="12.75">
      <c r="A12" s="20"/>
      <c r="B12" s="40" t="s">
        <v>54</v>
      </c>
      <c r="C12" s="40"/>
      <c r="D12" s="144"/>
      <c r="E12" s="145"/>
      <c r="F12" s="144"/>
      <c r="G12" s="146"/>
      <c r="H12" s="24"/>
      <c r="I12" s="21"/>
    </row>
    <row r="13" spans="1:9" ht="13.5" thickBot="1">
      <c r="A13" s="20"/>
      <c r="B13" s="40" t="s">
        <v>55</v>
      </c>
      <c r="C13" s="40"/>
      <c r="D13" s="83"/>
      <c r="E13" s="147"/>
      <c r="F13" s="83"/>
      <c r="G13" s="148"/>
      <c r="H13" s="24"/>
      <c r="I13" s="21"/>
    </row>
    <row r="14" spans="1:9" ht="13.5" thickTop="1">
      <c r="A14" s="20"/>
      <c r="B14" s="40"/>
      <c r="C14" s="40"/>
      <c r="D14" s="31">
        <f>IF(D13="","",IF(D13=1500,"Correct!","Try again!"))</f>
      </c>
      <c r="E14" s="31">
        <f>IF(E13="","",IF(E13=73450,"Correct!","Try again!"))</f>
      </c>
      <c r="F14" s="31">
        <f>IF(F13="","",IF(F13=103350,"Correct!","Try again!"))</f>
      </c>
      <c r="G14" s="31">
        <f>IF(G13="","",IF(G13=109050,"Correct!","Try again!"))</f>
      </c>
      <c r="H14" s="24"/>
      <c r="I14" s="21"/>
    </row>
    <row r="15" spans="1:9" ht="12.75">
      <c r="A15" s="20"/>
      <c r="B15" s="20"/>
      <c r="C15" s="20"/>
      <c r="D15" s="24"/>
      <c r="E15" s="24"/>
      <c r="F15" s="24"/>
      <c r="G15" s="24"/>
      <c r="H15" s="24"/>
      <c r="I15" s="21"/>
    </row>
    <row r="16" spans="1:9" ht="12.75">
      <c r="A16" s="20"/>
      <c r="B16" s="40" t="s">
        <v>56</v>
      </c>
      <c r="C16" s="40"/>
      <c r="D16" s="139"/>
      <c r="E16" s="140"/>
      <c r="F16" s="139"/>
      <c r="G16" s="141"/>
      <c r="H16" s="24"/>
      <c r="I16" s="21"/>
    </row>
    <row r="17" spans="1:9" ht="12.75">
      <c r="A17" s="20"/>
      <c r="B17" s="40" t="s">
        <v>57</v>
      </c>
      <c r="C17" s="40"/>
      <c r="D17" s="129"/>
      <c r="E17" s="143"/>
      <c r="F17" s="131"/>
      <c r="G17" s="132"/>
      <c r="H17" s="24"/>
      <c r="I17" s="21"/>
    </row>
    <row r="18" spans="1:9" ht="12.75">
      <c r="A18" s="20"/>
      <c r="B18" s="40" t="s">
        <v>58</v>
      </c>
      <c r="C18" s="40"/>
      <c r="D18" s="123"/>
      <c r="E18" s="124"/>
      <c r="F18" s="123"/>
      <c r="G18" s="125"/>
      <c r="H18" s="24"/>
      <c r="I18" s="21"/>
    </row>
    <row r="19" spans="1:9" ht="13.5" thickBot="1">
      <c r="A19" s="20"/>
      <c r="B19" s="40" t="s">
        <v>60</v>
      </c>
      <c r="C19" s="40"/>
      <c r="D19" s="106"/>
      <c r="E19" s="107"/>
      <c r="F19" s="106"/>
      <c r="G19" s="119"/>
      <c r="H19" s="119"/>
      <c r="I19" s="21"/>
    </row>
    <row r="20" spans="1:9" ht="13.5" thickTop="1">
      <c r="A20" s="20"/>
      <c r="B20" s="40"/>
      <c r="C20" s="40"/>
      <c r="D20" s="31">
        <f>IF(D19="","",IF(D19=93,"Correct!","Try again!"))</f>
      </c>
      <c r="E20" s="31">
        <f>IF(E19="","",IF(E19=55.8,"Correct!","Try again!"))</f>
      </c>
      <c r="F20" s="31">
        <f>IF(F19="","",IF(F19=27.9,"Correct!","Try again!"))</f>
      </c>
      <c r="G20" s="31">
        <f>IF(G19="","",IF(G19=24.8,"Correct!","Try again!"))</f>
      </c>
      <c r="H20" s="31">
        <f>IF(H19="","",IF(H19=201.5,"Correct!","Try again!"))</f>
      </c>
      <c r="I20" s="21"/>
    </row>
    <row r="21" spans="1:9" ht="12.75">
      <c r="A21" s="20"/>
      <c r="B21" s="20"/>
      <c r="C21" s="20"/>
      <c r="D21" s="24"/>
      <c r="E21" s="24"/>
      <c r="F21" s="24"/>
      <c r="G21" s="24"/>
      <c r="H21" s="24"/>
      <c r="I21" s="21"/>
    </row>
    <row r="22" spans="1:9" ht="12.75">
      <c r="A22" s="40" t="s">
        <v>15</v>
      </c>
      <c r="B22" s="39" t="s">
        <v>63</v>
      </c>
      <c r="C22" s="39"/>
      <c r="D22" s="24"/>
      <c r="E22" s="24"/>
      <c r="F22" s="24"/>
      <c r="G22" s="24"/>
      <c r="H22" s="24"/>
      <c r="I22" s="21"/>
    </row>
    <row r="23" spans="1:9" ht="12.75">
      <c r="A23" s="20"/>
      <c r="B23" s="20"/>
      <c r="C23" s="20"/>
      <c r="D23" s="24"/>
      <c r="E23" s="24"/>
      <c r="F23" s="24"/>
      <c r="G23" s="24"/>
      <c r="H23" s="24"/>
      <c r="I23" s="21"/>
    </row>
    <row r="24" spans="1:9" ht="12.75">
      <c r="A24" s="20"/>
      <c r="B24" s="20"/>
      <c r="C24" s="20"/>
      <c r="D24" s="53" t="s">
        <v>130</v>
      </c>
      <c r="E24" s="53" t="s">
        <v>131</v>
      </c>
      <c r="F24" s="54" t="s">
        <v>132</v>
      </c>
      <c r="G24" s="54" t="s">
        <v>133</v>
      </c>
      <c r="H24" s="54" t="s">
        <v>48</v>
      </c>
      <c r="I24" s="21"/>
    </row>
    <row r="25" spans="1:9" ht="12.75">
      <c r="A25" s="20"/>
      <c r="B25" s="40" t="s">
        <v>56</v>
      </c>
      <c r="C25" s="40"/>
      <c r="D25" s="120"/>
      <c r="E25" s="121"/>
      <c r="F25" s="120"/>
      <c r="G25" s="122"/>
      <c r="H25" s="24"/>
      <c r="I25" s="21"/>
    </row>
    <row r="26" spans="1:9" ht="12.75">
      <c r="A26" s="20"/>
      <c r="B26" s="40" t="s">
        <v>58</v>
      </c>
      <c r="C26" s="40"/>
      <c r="D26" s="123"/>
      <c r="E26" s="124"/>
      <c r="F26" s="123"/>
      <c r="G26" s="125"/>
      <c r="H26" s="24"/>
      <c r="I26" s="21"/>
    </row>
    <row r="27" spans="1:9" ht="13.5" thickBot="1">
      <c r="A27" s="20"/>
      <c r="B27" s="40" t="s">
        <v>64</v>
      </c>
      <c r="C27" s="40"/>
      <c r="D27" s="106"/>
      <c r="E27" s="107"/>
      <c r="F27" s="106"/>
      <c r="G27" s="119"/>
      <c r="H27" s="119"/>
      <c r="I27" s="21"/>
    </row>
    <row r="28" spans="1:9" ht="13.5" thickTop="1">
      <c r="A28" s="20"/>
      <c r="B28" s="40"/>
      <c r="C28" s="40"/>
      <c r="D28" s="31">
        <f>IF(D27="","",IF(D27=29,"Correct!","Try again!"))</f>
      </c>
      <c r="E28" s="31">
        <f>IF(E27="","",IF(E27=13.05,"Correct!","Try again!"))</f>
      </c>
      <c r="F28" s="31">
        <f>IF(F27="","",IF(F27=6.53,"Correct!","Try again!"))</f>
      </c>
      <c r="G28" s="31">
        <f>IF(G27="","",IF(G27=5.8,"Correct!","Try again!"))</f>
      </c>
      <c r="H28" s="31">
        <f>IF(H27="","",IF(H27=54.38,"Correct!","Try again!"))</f>
      </c>
      <c r="I28" s="21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40" t="s">
        <v>23</v>
      </c>
      <c r="B30" s="41" t="s">
        <v>65</v>
      </c>
      <c r="C30" s="41"/>
      <c r="D30" s="24"/>
      <c r="E30" s="24"/>
      <c r="F30" s="24"/>
      <c r="G30" s="24"/>
      <c r="H30" s="24"/>
      <c r="I30" s="21"/>
    </row>
    <row r="31" spans="1:9" ht="12.75">
      <c r="A31" s="20"/>
      <c r="B31" s="20"/>
      <c r="C31" s="20"/>
      <c r="D31" s="24"/>
      <c r="E31" s="24"/>
      <c r="F31" s="24"/>
      <c r="G31" s="24"/>
      <c r="H31" s="24"/>
      <c r="I31" s="21"/>
    </row>
    <row r="32" spans="1:9" ht="12.75">
      <c r="A32" s="20"/>
      <c r="B32" s="24"/>
      <c r="C32" s="24"/>
      <c r="D32" s="53" t="s">
        <v>130</v>
      </c>
      <c r="E32" s="53" t="s">
        <v>131</v>
      </c>
      <c r="F32" s="54" t="s">
        <v>132</v>
      </c>
      <c r="G32" s="54" t="s">
        <v>133</v>
      </c>
      <c r="H32" s="54" t="s">
        <v>48</v>
      </c>
      <c r="I32" s="21"/>
    </row>
    <row r="33" spans="1:9" ht="13.5" thickBot="1">
      <c r="A33" s="20"/>
      <c r="B33" s="40"/>
      <c r="C33" s="40"/>
      <c r="D33" s="106"/>
      <c r="E33" s="142"/>
      <c r="F33" s="106"/>
      <c r="G33" s="142"/>
      <c r="H33" s="106"/>
      <c r="I33" s="21"/>
    </row>
    <row r="34" spans="1:9" ht="13.5" thickTop="1">
      <c r="A34" s="20"/>
      <c r="B34" s="40"/>
      <c r="C34" s="40"/>
      <c r="D34" s="31">
        <f>IF(D33="","",IF(D33=93,"Correct!","Try again!"))</f>
      </c>
      <c r="E34" s="31">
        <f>IF(E33="","",IF(E33=55.8,"Correct!","Try again!"))</f>
      </c>
      <c r="F34" s="31">
        <f>IF(F33="","",IF(F33=27.9,"Correct!","Try again!"))</f>
      </c>
      <c r="G34" s="31">
        <f>IF(G33="","",IF(G33=24.8,"Correct!","Try again!"))</f>
      </c>
      <c r="H34" s="31">
        <f>IF(H33="","",IF(H33=201.5,"Correct!","Try again!"))</f>
      </c>
      <c r="I34" s="21"/>
    </row>
    <row r="35" spans="1:9" ht="12.75">
      <c r="A35" s="20"/>
      <c r="B35" s="20"/>
      <c r="C35" s="20"/>
      <c r="D35" s="24"/>
      <c r="E35" s="24"/>
      <c r="F35" s="24"/>
      <c r="G35" s="24"/>
      <c r="H35" s="24"/>
      <c r="I35" s="21"/>
    </row>
    <row r="36" spans="1:9" ht="12.75">
      <c r="A36" s="40" t="s">
        <v>24</v>
      </c>
      <c r="B36" s="39" t="s">
        <v>66</v>
      </c>
      <c r="C36" s="39"/>
      <c r="D36" s="24"/>
      <c r="E36" s="24"/>
      <c r="F36" s="24"/>
      <c r="G36" s="24"/>
      <c r="H36" s="24"/>
      <c r="I36" s="21"/>
    </row>
    <row r="37" spans="1:9" ht="12.75">
      <c r="A37" s="20"/>
      <c r="B37" s="24"/>
      <c r="C37" s="24"/>
      <c r="D37" s="24"/>
      <c r="E37" s="24"/>
      <c r="F37" s="24"/>
      <c r="G37" s="24"/>
      <c r="H37" s="24"/>
      <c r="I37" s="21"/>
    </row>
    <row r="38" spans="1:9" ht="12.75">
      <c r="A38" s="20"/>
      <c r="B38" s="24"/>
      <c r="C38" s="24"/>
      <c r="D38" s="53" t="s">
        <v>130</v>
      </c>
      <c r="E38" s="53" t="s">
        <v>131</v>
      </c>
      <c r="F38" s="54" t="s">
        <v>132</v>
      </c>
      <c r="G38" s="54" t="s">
        <v>133</v>
      </c>
      <c r="H38" s="54" t="s">
        <v>48</v>
      </c>
      <c r="I38" s="21"/>
    </row>
    <row r="39" spans="1:9" ht="13.5" thickBot="1">
      <c r="A39" s="20"/>
      <c r="B39" s="40"/>
      <c r="C39" s="40"/>
      <c r="D39" s="106"/>
      <c r="E39" s="142"/>
      <c r="F39" s="106"/>
      <c r="G39" s="142"/>
      <c r="H39" s="106"/>
      <c r="I39" s="21"/>
    </row>
    <row r="40" spans="1:9" ht="13.5" thickTop="1">
      <c r="A40" s="20"/>
      <c r="B40" s="40"/>
      <c r="C40" s="40"/>
      <c r="D40" s="31">
        <f>IF(D39="","",IF(D39=29,"Correct!","Try again!"))</f>
      </c>
      <c r="E40" s="31">
        <f>IF(E39="","",IF(E39=13.05,"Correct!","Try again!"))</f>
      </c>
      <c r="F40" s="31">
        <f>IF(F39="","",IF(F39=6.53,"Correct!","Try again!"))</f>
      </c>
      <c r="G40" s="31">
        <f>IF(G39="","",IF(G39=5.8,"Correct!","Try again!"))</f>
      </c>
      <c r="H40" s="31">
        <f>IF(H39="","",IF(H39=54.38,"Correct!","Try again!"))</f>
      </c>
      <c r="I40" s="21"/>
    </row>
    <row r="41" spans="1:9" ht="12.75">
      <c r="A41" s="20"/>
      <c r="B41" s="20"/>
      <c r="C41" s="20"/>
      <c r="D41" s="24"/>
      <c r="E41" s="24"/>
      <c r="F41" s="24"/>
      <c r="G41" s="24"/>
      <c r="H41" s="24"/>
      <c r="I41" s="21"/>
    </row>
    <row r="42" spans="1:9" ht="12.75">
      <c r="A42" s="40" t="s">
        <v>67</v>
      </c>
      <c r="B42" s="39" t="s">
        <v>68</v>
      </c>
      <c r="C42" s="39"/>
      <c r="D42" s="24"/>
      <c r="E42" s="24"/>
      <c r="F42" s="24"/>
      <c r="G42" s="24"/>
      <c r="H42" s="24"/>
      <c r="I42" s="21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1"/>
    </row>
    <row r="44" spans="1:9" ht="12.75">
      <c r="A44" s="20"/>
      <c r="B44" s="20"/>
      <c r="C44" s="20"/>
      <c r="D44" s="53" t="s">
        <v>130</v>
      </c>
      <c r="E44" s="53" t="s">
        <v>131</v>
      </c>
      <c r="F44" s="54" t="s">
        <v>132</v>
      </c>
      <c r="G44" s="54" t="s">
        <v>133</v>
      </c>
      <c r="H44" s="54" t="s">
        <v>48</v>
      </c>
      <c r="I44" s="21"/>
    </row>
    <row r="45" spans="1:9" ht="12.75">
      <c r="A45" s="20"/>
      <c r="B45" s="40" t="s">
        <v>51</v>
      </c>
      <c r="C45" s="40"/>
      <c r="D45" s="120"/>
      <c r="E45" s="121"/>
      <c r="F45" s="120"/>
      <c r="G45" s="122"/>
      <c r="H45" s="24"/>
      <c r="I45" s="21"/>
    </row>
    <row r="46" spans="1:9" ht="12.75">
      <c r="A46" s="20"/>
      <c r="B46" s="40" t="s">
        <v>54</v>
      </c>
      <c r="C46" s="40"/>
      <c r="D46" s="136"/>
      <c r="E46" s="137"/>
      <c r="F46" s="136"/>
      <c r="G46" s="138"/>
      <c r="H46" s="24"/>
      <c r="I46" s="21"/>
    </row>
    <row r="47" spans="1:9" ht="12.75">
      <c r="A47" s="20"/>
      <c r="B47" s="40" t="s">
        <v>55</v>
      </c>
      <c r="C47" s="40"/>
      <c r="D47" s="139"/>
      <c r="E47" s="140"/>
      <c r="F47" s="139"/>
      <c r="G47" s="141"/>
      <c r="H47" s="42"/>
      <c r="I47" s="21"/>
    </row>
    <row r="48" spans="1:9" ht="12.75">
      <c r="A48" s="20"/>
      <c r="B48" s="20"/>
      <c r="C48" s="20"/>
      <c r="D48" s="31">
        <f>IF(D47="","",IF(D47=0,"Correct!","Try again!"))</f>
      </c>
      <c r="E48" s="31">
        <f>IF(E47="","",IF(E47=0,"Correct!","Try again!"))</f>
      </c>
      <c r="F48" s="31">
        <f>IF(F47="","",IF(F47=250,"Correct!","Try again!"))</f>
      </c>
      <c r="G48" s="31">
        <f>IF(G47="","",IF(G47=5950,"Correct!","Try again!"))</f>
      </c>
      <c r="H48" s="24"/>
      <c r="I48" s="21"/>
    </row>
    <row r="49" spans="1:9" ht="12.75">
      <c r="A49" s="20"/>
      <c r="B49" s="40" t="s">
        <v>56</v>
      </c>
      <c r="C49" s="40"/>
      <c r="D49" s="126"/>
      <c r="E49" s="127"/>
      <c r="F49" s="126"/>
      <c r="G49" s="128"/>
      <c r="H49" s="24"/>
      <c r="I49" s="21"/>
    </row>
    <row r="50" spans="1:9" ht="12.75">
      <c r="A50" s="20"/>
      <c r="B50" s="40" t="s">
        <v>57</v>
      </c>
      <c r="C50" s="40"/>
      <c r="D50" s="129"/>
      <c r="E50" s="130"/>
      <c r="F50" s="131"/>
      <c r="G50" s="132"/>
      <c r="H50" s="24"/>
      <c r="I50" s="21"/>
    </row>
    <row r="51" spans="1:9" ht="12.75">
      <c r="A51" s="20"/>
      <c r="B51" s="40" t="s">
        <v>58</v>
      </c>
      <c r="C51" s="40"/>
      <c r="D51" s="133"/>
      <c r="E51" s="134"/>
      <c r="F51" s="133"/>
      <c r="G51" s="135"/>
      <c r="H51" s="24"/>
      <c r="I51" s="21"/>
    </row>
    <row r="52" spans="1:9" ht="13.5" thickBot="1">
      <c r="A52" s="20"/>
      <c r="B52" s="40" t="s">
        <v>69</v>
      </c>
      <c r="C52" s="40"/>
      <c r="D52" s="106"/>
      <c r="E52" s="107"/>
      <c r="F52" s="106"/>
      <c r="G52" s="119"/>
      <c r="H52" s="119"/>
      <c r="I52" s="21"/>
    </row>
    <row r="53" spans="1:9" ht="13.5" thickTop="1">
      <c r="A53" s="20"/>
      <c r="B53" s="20"/>
      <c r="C53" s="20"/>
      <c r="D53" s="31">
        <f>IF(D52="","",IF(D52=0,"Correct!","Try again!"))</f>
      </c>
      <c r="E53" s="31">
        <f>IF(E52="","",IF(E52=0,"Correct!","Try again!"))</f>
      </c>
      <c r="F53" s="31">
        <f>IF(F52="","",IF(F52=2,"Correct!","Try again!"))</f>
      </c>
      <c r="G53" s="31">
        <f>IF(G52="","",IF(G52=3.2,"Correct!","Try again!"))</f>
      </c>
      <c r="H53" s="31">
        <f>IF(H52="","",IF(H52=5.2,"Correct!","Try again!"))</f>
      </c>
      <c r="I53" s="21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1"/>
    </row>
    <row r="55" spans="1:9" ht="12.75">
      <c r="A55" s="40" t="s">
        <v>70</v>
      </c>
      <c r="B55" s="39" t="s">
        <v>71</v>
      </c>
      <c r="C55" s="39"/>
      <c r="D55" s="24"/>
      <c r="E55" s="24"/>
      <c r="F55" s="24"/>
      <c r="G55" s="24"/>
      <c r="H55" s="24"/>
      <c r="I55" s="21"/>
    </row>
    <row r="56" spans="1:9" ht="12.75">
      <c r="A56" s="20"/>
      <c r="B56" s="20"/>
      <c r="C56" s="20"/>
      <c r="D56" s="24"/>
      <c r="E56" s="24"/>
      <c r="F56" s="24"/>
      <c r="G56" s="24"/>
      <c r="H56" s="24"/>
      <c r="I56" s="21"/>
    </row>
    <row r="57" spans="1:9" ht="12.75">
      <c r="A57" s="20"/>
      <c r="B57" s="20"/>
      <c r="C57" s="20"/>
      <c r="D57" s="53" t="s">
        <v>130</v>
      </c>
      <c r="E57" s="53" t="s">
        <v>131</v>
      </c>
      <c r="F57" s="54" t="s">
        <v>132</v>
      </c>
      <c r="G57" s="54" t="s">
        <v>133</v>
      </c>
      <c r="H57" s="54" t="s">
        <v>48</v>
      </c>
      <c r="I57" s="21"/>
    </row>
    <row r="58" spans="1:9" ht="12.75">
      <c r="A58" s="20"/>
      <c r="B58" s="40" t="s">
        <v>97</v>
      </c>
      <c r="C58" s="40"/>
      <c r="D58" s="120"/>
      <c r="E58" s="121"/>
      <c r="F58" s="120"/>
      <c r="G58" s="122"/>
      <c r="H58" s="24"/>
      <c r="I58" s="21"/>
    </row>
    <row r="59" spans="1:9" ht="12.75">
      <c r="A59" s="20"/>
      <c r="B59" s="40" t="s">
        <v>58</v>
      </c>
      <c r="C59" s="40"/>
      <c r="D59" s="123"/>
      <c r="E59" s="124"/>
      <c r="F59" s="123"/>
      <c r="G59" s="125"/>
      <c r="H59" s="24"/>
      <c r="I59" s="21"/>
    </row>
    <row r="60" spans="1:9" ht="13.5" thickBot="1">
      <c r="A60" s="20"/>
      <c r="B60" s="40" t="s">
        <v>72</v>
      </c>
      <c r="C60" s="40"/>
      <c r="D60" s="106"/>
      <c r="E60" s="107"/>
      <c r="F60" s="106"/>
      <c r="G60" s="119"/>
      <c r="H60" s="119"/>
      <c r="I60" s="21"/>
    </row>
    <row r="61" spans="1:9" ht="13.5" thickTop="1">
      <c r="A61" s="20"/>
      <c r="B61" s="40"/>
      <c r="C61" s="40"/>
      <c r="D61" s="31">
        <f>IF(D60="","",IF(D60=0,"Correct!","Try again!"))</f>
      </c>
      <c r="E61" s="31">
        <f>IF(E60="","",IF(E60=0,"Correct!","Try again!"))</f>
      </c>
      <c r="F61" s="31">
        <f>IF(F60="","",IF(F60=5.38,"Correct!","Try again!"))</f>
      </c>
      <c r="G61" s="31">
        <f>IF(G60="","",IF(G60=8.6,"Correct!","Try again!"))</f>
      </c>
      <c r="H61" s="31">
        <f>IF(H60="","",IF(H60=13.98,"Correct!","Try again!"))</f>
      </c>
      <c r="I61" s="21"/>
    </row>
    <row r="62" spans="1:9" ht="12.75">
      <c r="A62" s="20"/>
      <c r="B62" s="20"/>
      <c r="C62" s="20"/>
      <c r="D62" s="24"/>
      <c r="E62" s="24"/>
      <c r="F62" s="24"/>
      <c r="G62" s="24"/>
      <c r="H62" s="24"/>
      <c r="I62" s="21"/>
    </row>
    <row r="63" spans="1:9" ht="12.75">
      <c r="A63" s="40" t="s">
        <v>73</v>
      </c>
      <c r="B63" s="39" t="s">
        <v>74</v>
      </c>
      <c r="C63" s="39"/>
      <c r="D63" s="24"/>
      <c r="E63" s="24"/>
      <c r="F63" s="24"/>
      <c r="G63" s="24"/>
      <c r="H63" s="24"/>
      <c r="I63" s="21"/>
    </row>
    <row r="64" spans="1:9" ht="12.75">
      <c r="A64" s="20"/>
      <c r="B64" s="20"/>
      <c r="C64" s="20"/>
      <c r="D64" s="24"/>
      <c r="E64" s="24"/>
      <c r="F64" s="24"/>
      <c r="G64" s="24"/>
      <c r="H64" s="24"/>
      <c r="I64" s="21"/>
    </row>
    <row r="65" spans="1:9" ht="12.75">
      <c r="A65" s="20"/>
      <c r="B65" s="20"/>
      <c r="C65" s="20"/>
      <c r="D65" s="53" t="s">
        <v>130</v>
      </c>
      <c r="E65" s="53" t="s">
        <v>131</v>
      </c>
      <c r="F65" s="54" t="s">
        <v>132</v>
      </c>
      <c r="G65" s="54" t="s">
        <v>133</v>
      </c>
      <c r="H65" s="54" t="s">
        <v>48</v>
      </c>
      <c r="I65" s="21"/>
    </row>
    <row r="66" spans="1:9" ht="12.75">
      <c r="A66" s="20"/>
      <c r="B66" s="40" t="s">
        <v>75</v>
      </c>
      <c r="C66" s="40"/>
      <c r="D66" s="117"/>
      <c r="E66" s="118"/>
      <c r="F66" s="117"/>
      <c r="G66" s="118"/>
      <c r="H66" s="117"/>
      <c r="I66" s="21"/>
    </row>
    <row r="67" spans="1:9" ht="12.75">
      <c r="A67" s="20"/>
      <c r="B67" s="40" t="s">
        <v>76</v>
      </c>
      <c r="C67" s="40"/>
      <c r="D67" s="43"/>
      <c r="E67" s="43"/>
      <c r="F67" s="43"/>
      <c r="G67" s="43"/>
      <c r="H67" s="43"/>
      <c r="I67" s="21"/>
    </row>
    <row r="68" spans="1:9" ht="12.75">
      <c r="A68" s="20"/>
      <c r="B68" s="40" t="s">
        <v>134</v>
      </c>
      <c r="C68" s="40"/>
      <c r="D68" s="99"/>
      <c r="E68" s="100"/>
      <c r="F68" s="99"/>
      <c r="G68" s="100"/>
      <c r="H68" s="111"/>
      <c r="I68" s="21"/>
    </row>
    <row r="69" spans="1:9" ht="12.75">
      <c r="A69" s="20"/>
      <c r="B69" s="40" t="s">
        <v>78</v>
      </c>
      <c r="C69" s="40"/>
      <c r="D69" s="101"/>
      <c r="E69" s="102"/>
      <c r="F69" s="101"/>
      <c r="G69" s="102"/>
      <c r="H69" s="112"/>
      <c r="I69" s="21"/>
    </row>
    <row r="70" spans="1:9" ht="12.75">
      <c r="A70" s="20"/>
      <c r="B70" s="40" t="s">
        <v>79</v>
      </c>
      <c r="C70" s="40"/>
      <c r="D70" s="101"/>
      <c r="E70" s="102"/>
      <c r="F70" s="101"/>
      <c r="G70" s="102"/>
      <c r="H70" s="112"/>
      <c r="I70" s="21"/>
    </row>
    <row r="71" spans="1:9" ht="12.75">
      <c r="A71" s="20"/>
      <c r="B71" s="40" t="s">
        <v>80</v>
      </c>
      <c r="C71" s="40"/>
      <c r="D71" s="113"/>
      <c r="E71" s="113"/>
      <c r="F71" s="113"/>
      <c r="G71" s="113"/>
      <c r="H71" s="114"/>
      <c r="I71" s="21"/>
    </row>
    <row r="72" spans="1:9" ht="13.5" thickBot="1">
      <c r="A72" s="20"/>
      <c r="B72" s="40" t="s">
        <v>81</v>
      </c>
      <c r="C72" s="40"/>
      <c r="D72" s="115"/>
      <c r="E72" s="116"/>
      <c r="F72" s="115"/>
      <c r="G72" s="116"/>
      <c r="H72" s="115"/>
      <c r="I72" s="21"/>
    </row>
    <row r="73" spans="1:9" ht="13.5" thickTop="1">
      <c r="A73" s="20"/>
      <c r="B73" s="40"/>
      <c r="C73" s="40"/>
      <c r="D73" s="31">
        <f>IF(D72="","",IF(D72=1610,"Correct!","Try again!"))</f>
      </c>
      <c r="E73" s="31">
        <f>IF(E72="","",IF(E72=716.15,"Correct!","Try again!"))</f>
      </c>
      <c r="F73" s="31">
        <f>IF(F72="","",IF(F72=345.57,"Correct!","Try again!"))</f>
      </c>
      <c r="G73" s="31">
        <f>IF(G72="","",IF(G72=317.4,"Correct!","Try again!"))</f>
      </c>
      <c r="H73" s="31">
        <f>IF(H72="","",IF(H72=2989.12,"Correct!","Try again!"))</f>
      </c>
      <c r="I73" s="21"/>
    </row>
    <row r="74" spans="1:9" ht="12.75">
      <c r="A74" s="20"/>
      <c r="B74" s="20"/>
      <c r="C74" s="20"/>
      <c r="D74" s="24"/>
      <c r="E74" s="24"/>
      <c r="F74" s="24"/>
      <c r="G74" s="24"/>
      <c r="H74" s="24"/>
      <c r="I74" s="21"/>
    </row>
    <row r="75" spans="1:9" ht="12.75">
      <c r="A75" s="40" t="s">
        <v>82</v>
      </c>
      <c r="B75" s="39" t="s">
        <v>83</v>
      </c>
      <c r="C75" s="39"/>
      <c r="D75" s="24"/>
      <c r="E75" s="24"/>
      <c r="F75" s="24"/>
      <c r="G75" s="24"/>
      <c r="H75" s="24"/>
      <c r="I75" s="21"/>
    </row>
    <row r="76" spans="1:9" ht="12.75">
      <c r="A76" s="20"/>
      <c r="B76" s="20"/>
      <c r="C76" s="20"/>
      <c r="D76" s="24"/>
      <c r="E76" s="24"/>
      <c r="F76" s="24"/>
      <c r="G76" s="24"/>
      <c r="H76" s="24"/>
      <c r="I76" s="21"/>
    </row>
    <row r="77" spans="1:9" ht="12.75">
      <c r="A77" s="20"/>
      <c r="B77" s="20"/>
      <c r="C77" s="20"/>
      <c r="D77" s="53" t="s">
        <v>130</v>
      </c>
      <c r="E77" s="53" t="s">
        <v>131</v>
      </c>
      <c r="F77" s="54" t="s">
        <v>132</v>
      </c>
      <c r="G77" s="54" t="s">
        <v>133</v>
      </c>
      <c r="H77" s="54" t="s">
        <v>48</v>
      </c>
      <c r="I77" s="21"/>
    </row>
    <row r="78" spans="1:9" ht="12.75">
      <c r="A78" s="20"/>
      <c r="B78" s="40" t="s">
        <v>75</v>
      </c>
      <c r="C78" s="40"/>
      <c r="D78" s="108"/>
      <c r="E78" s="109"/>
      <c r="F78" s="108"/>
      <c r="G78" s="109"/>
      <c r="H78" s="110"/>
      <c r="I78" s="21"/>
    </row>
    <row r="79" spans="1:9" ht="12.75">
      <c r="A79" s="20"/>
      <c r="B79" s="40" t="s">
        <v>84</v>
      </c>
      <c r="C79" s="40"/>
      <c r="D79" s="20"/>
      <c r="E79" s="24"/>
      <c r="F79" s="24"/>
      <c r="G79" s="24"/>
      <c r="H79" s="24"/>
      <c r="I79" s="21"/>
    </row>
    <row r="80" spans="1:9" ht="12.75">
      <c r="A80" s="20"/>
      <c r="B80" s="40" t="s">
        <v>77</v>
      </c>
      <c r="C80" s="40"/>
      <c r="D80" s="99"/>
      <c r="E80" s="100"/>
      <c r="F80" s="99"/>
      <c r="G80" s="100"/>
      <c r="H80" s="99"/>
      <c r="I80" s="21"/>
    </row>
    <row r="81" spans="1:9" ht="12.75">
      <c r="A81" s="20"/>
      <c r="B81" s="39" t="s">
        <v>78</v>
      </c>
      <c r="C81" s="39"/>
      <c r="D81" s="101"/>
      <c r="E81" s="102"/>
      <c r="F81" s="101"/>
      <c r="G81" s="102"/>
      <c r="H81" s="101"/>
      <c r="I81" s="21"/>
    </row>
    <row r="82" spans="1:9" ht="12.75">
      <c r="A82" s="20"/>
      <c r="B82" s="40" t="s">
        <v>69</v>
      </c>
      <c r="C82" s="40"/>
      <c r="D82" s="101"/>
      <c r="E82" s="102"/>
      <c r="F82" s="101"/>
      <c r="G82" s="102"/>
      <c r="H82" s="101"/>
      <c r="I82" s="21"/>
    </row>
    <row r="83" spans="1:9" ht="12.75">
      <c r="A83" s="20"/>
      <c r="B83" s="40" t="s">
        <v>72</v>
      </c>
      <c r="C83" s="40"/>
      <c r="D83" s="101"/>
      <c r="E83" s="102"/>
      <c r="F83" s="101"/>
      <c r="G83" s="102"/>
      <c r="H83" s="101"/>
      <c r="I83" s="21"/>
    </row>
    <row r="84" spans="1:9" ht="12.75">
      <c r="A84" s="20"/>
      <c r="B84" s="40" t="s">
        <v>80</v>
      </c>
      <c r="C84" s="40"/>
      <c r="D84" s="103"/>
      <c r="E84" s="103"/>
      <c r="F84" s="103"/>
      <c r="G84" s="103"/>
      <c r="H84" s="101"/>
      <c r="I84" s="21"/>
    </row>
    <row r="85" spans="1:9" ht="12.75">
      <c r="A85" s="20"/>
      <c r="B85" s="40" t="s">
        <v>85</v>
      </c>
      <c r="C85" s="40"/>
      <c r="D85" s="104"/>
      <c r="E85" s="105"/>
      <c r="F85" s="104"/>
      <c r="G85" s="105"/>
      <c r="H85" s="104"/>
      <c r="I85" s="21"/>
    </row>
    <row r="86" spans="1:9" ht="13.5" thickBot="1">
      <c r="A86" s="20"/>
      <c r="B86" s="40" t="s">
        <v>96</v>
      </c>
      <c r="C86" s="40"/>
      <c r="D86" s="106"/>
      <c r="E86" s="107"/>
      <c r="F86" s="106"/>
      <c r="G86" s="107"/>
      <c r="H86" s="106"/>
      <c r="I86" s="21"/>
    </row>
    <row r="87" spans="1:9" ht="13.5" thickTop="1">
      <c r="A87" s="21"/>
      <c r="B87" s="21"/>
      <c r="C87" s="21"/>
      <c r="D87" s="31">
        <f>IF(D86="","",IF(D86=2298,"Correct!","Try again!"))</f>
      </c>
      <c r="E87" s="31">
        <f>IF(E86="","",IF(E86=1056.85,"Correct!","Try again!"))</f>
      </c>
      <c r="F87" s="31">
        <f>IF(F86="","",IF(F86=543.81,"Correct!","Try again!"))</f>
      </c>
      <c r="G87" s="31">
        <f>IF(G86="","",IF(G86=490.4,"Correct!","Try again!"))</f>
      </c>
      <c r="H87" s="31">
        <f>IF(H86="","",IF(H86=4389.06,"Correct!","Try again!"))</f>
      </c>
      <c r="I87" s="21"/>
    </row>
  </sheetData>
  <sheetProtection password="C690" sheet="1" objects="1" scenarios="1" selectLockedCells="1"/>
  <mergeCells count="5">
    <mergeCell ref="E3:F3"/>
    <mergeCell ref="E2:F2"/>
    <mergeCell ref="E1:F1"/>
    <mergeCell ref="A6:H6"/>
    <mergeCell ref="A5:H5"/>
  </mergeCells>
  <printOptions horizontalCentered="1"/>
  <pageMargins left="0" right="0" top="0.52" bottom="0.51" header="0.5" footer="0.5"/>
  <pageSetup horizontalDpi="600" verticalDpi="600" orientation="portrait" r:id="rId3"/>
  <rowBreaks count="1" manualBreakCount="1">
    <brk id="5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3" width="12.7109375" style="0" customWidth="1"/>
  </cols>
  <sheetData>
    <row r="1" spans="1:5" ht="12.75">
      <c r="A1" s="157" t="s">
        <v>137</v>
      </c>
      <c r="B1" s="15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6" ht="12.75">
      <c r="A3" s="154" t="s">
        <v>129</v>
      </c>
      <c r="B3" s="154"/>
      <c r="C3" s="154"/>
      <c r="D3" s="154"/>
      <c r="E3" s="154"/>
      <c r="F3" s="34"/>
    </row>
    <row r="4" spans="1:6" ht="12.75">
      <c r="A4" s="6"/>
      <c r="B4" s="6"/>
      <c r="C4" s="6"/>
      <c r="D4" s="6"/>
      <c r="E4" s="6"/>
      <c r="F4" s="34"/>
    </row>
    <row r="5" spans="1:6" ht="12.75">
      <c r="A5" s="55" t="s">
        <v>35</v>
      </c>
      <c r="B5" s="55"/>
      <c r="C5" s="56" t="s">
        <v>36</v>
      </c>
      <c r="D5" s="57" t="s">
        <v>37</v>
      </c>
      <c r="E5" s="57"/>
      <c r="F5" s="34"/>
    </row>
    <row r="6" spans="1:6" ht="12.75">
      <c r="A6" s="6" t="s">
        <v>38</v>
      </c>
      <c r="B6" s="6"/>
      <c r="C6" s="32">
        <v>0.062</v>
      </c>
      <c r="D6" s="33" t="s">
        <v>39</v>
      </c>
      <c r="E6" s="67">
        <v>110100</v>
      </c>
      <c r="F6" s="34"/>
    </row>
    <row r="7" spans="1:6" ht="12.75">
      <c r="A7" s="6" t="s">
        <v>40</v>
      </c>
      <c r="B7" s="6"/>
      <c r="C7" s="32">
        <v>0.0145</v>
      </c>
      <c r="D7" s="10" t="s">
        <v>41</v>
      </c>
      <c r="E7" s="64"/>
      <c r="F7" s="34"/>
    </row>
    <row r="8" spans="1:6" ht="12.75">
      <c r="A8" s="6" t="s">
        <v>42</v>
      </c>
      <c r="B8" s="6"/>
      <c r="C8" s="32">
        <v>0.008</v>
      </c>
      <c r="D8" s="33" t="s">
        <v>39</v>
      </c>
      <c r="E8" s="65">
        <v>7000</v>
      </c>
      <c r="F8" s="34"/>
    </row>
    <row r="9" spans="1:6" ht="12.75">
      <c r="A9" s="6" t="s">
        <v>44</v>
      </c>
      <c r="B9" s="6"/>
      <c r="C9" s="32">
        <v>0.0215</v>
      </c>
      <c r="D9" s="33" t="s">
        <v>39</v>
      </c>
      <c r="E9" s="65">
        <v>7000</v>
      </c>
      <c r="F9" s="34"/>
    </row>
    <row r="10" spans="1:6" ht="12.75">
      <c r="A10" s="6"/>
      <c r="B10" s="6"/>
      <c r="C10" s="32"/>
      <c r="D10" s="6"/>
      <c r="E10" s="13"/>
      <c r="F10" s="34"/>
    </row>
    <row r="11" spans="1:6" ht="12.75">
      <c r="A11" s="58"/>
      <c r="B11" s="58"/>
      <c r="C11" s="47" t="s">
        <v>46</v>
      </c>
      <c r="D11" s="58"/>
      <c r="E11" s="58"/>
      <c r="F11" s="34"/>
    </row>
    <row r="12" spans="1:6" ht="12.75">
      <c r="A12" s="49"/>
      <c r="B12" s="49"/>
      <c r="C12" s="59" t="s">
        <v>47</v>
      </c>
      <c r="D12" s="57" t="s">
        <v>92</v>
      </c>
      <c r="E12" s="57"/>
      <c r="F12" s="34"/>
    </row>
    <row r="13" spans="1:6" ht="12.75">
      <c r="A13" s="60"/>
      <c r="B13" s="60"/>
      <c r="C13" s="59" t="s">
        <v>49</v>
      </c>
      <c r="D13" s="47" t="s">
        <v>46</v>
      </c>
      <c r="E13" s="47" t="s">
        <v>50</v>
      </c>
      <c r="F13" s="34"/>
    </row>
    <row r="14" spans="1:6" ht="12.75">
      <c r="A14" s="61" t="s">
        <v>52</v>
      </c>
      <c r="B14" s="61"/>
      <c r="C14" s="62" t="s">
        <v>53</v>
      </c>
      <c r="D14" s="63" t="s">
        <v>47</v>
      </c>
      <c r="E14" s="56" t="s">
        <v>35</v>
      </c>
      <c r="F14" s="34"/>
    </row>
    <row r="15" spans="1:6" ht="12.75">
      <c r="A15" s="14" t="s">
        <v>130</v>
      </c>
      <c r="B15" s="14"/>
      <c r="C15" s="68">
        <v>108600</v>
      </c>
      <c r="D15" s="67">
        <v>2000</v>
      </c>
      <c r="E15" s="67">
        <v>252</v>
      </c>
      <c r="F15" s="34"/>
    </row>
    <row r="16" spans="1:6" ht="12.75">
      <c r="A16" s="14" t="s">
        <v>131</v>
      </c>
      <c r="B16" s="14"/>
      <c r="C16" s="66">
        <v>36650</v>
      </c>
      <c r="D16" s="65">
        <v>900</v>
      </c>
      <c r="E16" s="65">
        <v>99</v>
      </c>
      <c r="F16" s="34"/>
    </row>
    <row r="17" spans="1:6" ht="12.75">
      <c r="A17" s="14" t="s">
        <v>132</v>
      </c>
      <c r="B17" s="14"/>
      <c r="C17" s="66">
        <v>6750</v>
      </c>
      <c r="D17" s="65">
        <v>450</v>
      </c>
      <c r="E17" s="65">
        <v>54</v>
      </c>
      <c r="F17" s="34"/>
    </row>
    <row r="18" spans="1:6" ht="12.75">
      <c r="A18" s="14" t="s">
        <v>133</v>
      </c>
      <c r="B18" s="14"/>
      <c r="C18" s="66">
        <v>1050</v>
      </c>
      <c r="D18" s="65">
        <v>400</v>
      </c>
      <c r="E18" s="65">
        <v>36</v>
      </c>
      <c r="F18" s="34"/>
    </row>
    <row r="19" spans="1:6" ht="12.75">
      <c r="A19" s="14"/>
      <c r="B19" s="14"/>
      <c r="C19" s="14"/>
      <c r="D19" s="6"/>
      <c r="E19" s="6"/>
      <c r="F19" s="34"/>
    </row>
    <row r="20" spans="1:6" ht="12.75">
      <c r="A20" s="14" t="s">
        <v>59</v>
      </c>
      <c r="B20" s="14"/>
      <c r="C20" s="14"/>
      <c r="D20" s="6"/>
      <c r="E20" s="67">
        <v>32</v>
      </c>
      <c r="F20" s="34"/>
    </row>
    <row r="21" spans="1:6" ht="12.75">
      <c r="A21" s="14" t="s">
        <v>61</v>
      </c>
      <c r="B21" s="14"/>
      <c r="C21" s="14"/>
      <c r="D21" s="6"/>
      <c r="E21" s="6"/>
      <c r="F21" s="34"/>
    </row>
    <row r="22" spans="1:6" ht="12.75">
      <c r="A22" s="14" t="s">
        <v>62</v>
      </c>
      <c r="B22" s="14"/>
      <c r="C22" s="14"/>
      <c r="D22" s="6"/>
      <c r="E22" s="35">
        <v>0.08</v>
      </c>
      <c r="F22" s="34"/>
    </row>
    <row r="23" spans="1:6" ht="12.75">
      <c r="A23" s="14"/>
      <c r="B23" s="14"/>
      <c r="C23" s="14"/>
      <c r="D23" s="6"/>
      <c r="E23" s="6"/>
      <c r="F23" s="34"/>
    </row>
    <row r="24" spans="1:6" ht="12.75">
      <c r="A24" s="58" t="s">
        <v>87</v>
      </c>
      <c r="B24" s="6"/>
      <c r="C24" s="6"/>
      <c r="D24" s="6"/>
      <c r="E24" s="36"/>
      <c r="F24" s="34"/>
    </row>
    <row r="25" spans="1:6" ht="12.75">
      <c r="A25" s="7" t="s">
        <v>88</v>
      </c>
      <c r="B25" s="7"/>
      <c r="C25" s="96">
        <v>201.5</v>
      </c>
      <c r="D25" s="6"/>
      <c r="E25" s="6"/>
      <c r="F25" s="34"/>
    </row>
    <row r="26" spans="1:6" ht="12.75">
      <c r="A26" s="7" t="s">
        <v>93</v>
      </c>
      <c r="B26" s="7"/>
      <c r="C26" s="97">
        <v>54.38</v>
      </c>
      <c r="D26" s="6"/>
      <c r="E26" s="6"/>
      <c r="F26" s="34"/>
    </row>
    <row r="27" spans="1:6" ht="12.75">
      <c r="A27" s="19" t="s">
        <v>94</v>
      </c>
      <c r="B27" s="19"/>
      <c r="C27" s="97">
        <v>5.2</v>
      </c>
      <c r="D27" s="6"/>
      <c r="E27" s="6"/>
      <c r="F27" s="34"/>
    </row>
    <row r="28" spans="1:6" ht="12.75">
      <c r="A28" s="19" t="s">
        <v>95</v>
      </c>
      <c r="B28" s="19"/>
      <c r="C28" s="98">
        <v>2989.12</v>
      </c>
      <c r="D28" s="6"/>
      <c r="E28" s="6"/>
      <c r="F28" s="34"/>
    </row>
    <row r="29" spans="1:6" ht="12.75">
      <c r="A29" s="34"/>
      <c r="B29" s="34"/>
      <c r="C29" s="34"/>
      <c r="D29" s="34"/>
      <c r="E29" s="34"/>
      <c r="F29" s="34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Terry</dc:creator>
  <cp:keywords/>
  <dc:description/>
  <cp:lastModifiedBy>Jack Terry</cp:lastModifiedBy>
  <cp:lastPrinted>2010-10-22T22:08:04Z</cp:lastPrinted>
  <dcterms:created xsi:type="dcterms:W3CDTF">2001-04-04T01:39:01Z</dcterms:created>
  <dcterms:modified xsi:type="dcterms:W3CDTF">2014-03-31T15:53:55Z</dcterms:modified>
  <cp:category/>
  <cp:version/>
  <cp:contentType/>
  <cp:contentStatus/>
</cp:coreProperties>
</file>