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roblem 5-56" sheetId="1" r:id="rId1"/>
    <sheet name="Solution 5-56" sheetId="2" state="hidden" r:id="rId2"/>
    <sheet name="Solution 5-56 (2)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the blue cells.  An asterisk (*) to the right indicates an incorrect amount.</t>
        </r>
      </text>
    </comment>
    <comment ref="B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  <comment ref="G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  <comment ref="A57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6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the blue cells.  An asterisk (*) to the right indicates an incorrect amount.</t>
        </r>
      </text>
    </comment>
    <comment ref="B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  <comment ref="G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  <comment ref="A57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6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the blue cells.  An asterisk (*) to the right indicates an incorrect amount.</t>
        </r>
      </text>
    </comment>
    <comment ref="B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  <comment ref="A57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66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G43" authorId="0">
      <text>
        <r>
          <rPr>
            <sz val="8"/>
            <rFont val="Tahoma"/>
            <family val="2"/>
          </rPr>
          <t>Enter appropriate data in yellow cells.  Your answers for "Total cost" will be verified.</t>
        </r>
      </text>
    </comment>
  </commentList>
</comments>
</file>

<file path=xl/sharedStrings.xml><?xml version="1.0" encoding="utf-8"?>
<sst xmlns="http://schemas.openxmlformats.org/spreadsheetml/2006/main" count="296" uniqueCount="58">
  <si>
    <t>Student Name:</t>
  </si>
  <si>
    <t>Class:</t>
  </si>
  <si>
    <t>1. (a.)</t>
  </si>
  <si>
    <t xml:space="preserve">Predetermined overhead rate using direct-labor as </t>
  </si>
  <si>
    <t xml:space="preserve">     single cost driver:</t>
  </si>
  <si>
    <t>Total manufacturing overhead cost</t>
  </si>
  <si>
    <t/>
  </si>
  <si>
    <t>Budgeted direct-labor cost</t>
  </si>
  <si>
    <t>Overhead per direct-labor dollar</t>
  </si>
  <si>
    <t>1. (b)</t>
  </si>
  <si>
    <t>Full product costs and selling prices per one-pound</t>
  </si>
  <si>
    <t xml:space="preserve"> bag:</t>
  </si>
  <si>
    <t>Direct material</t>
  </si>
  <si>
    <t>Direct labor</t>
  </si>
  <si>
    <t>Overhead</t>
  </si>
  <si>
    <t>Full product cost</t>
  </si>
  <si>
    <t>Markup</t>
  </si>
  <si>
    <t>Selling price</t>
  </si>
  <si>
    <t>2.</t>
  </si>
  <si>
    <t>Budgeted Manufacturing-Overhead Costs</t>
  </si>
  <si>
    <t>Budgeted</t>
  </si>
  <si>
    <t>Unit</t>
  </si>
  <si>
    <t>Activity</t>
  </si>
  <si>
    <t>Cost Driver</t>
  </si>
  <si>
    <t xml:space="preserve"> Cost</t>
  </si>
  <si>
    <t>Cost</t>
  </si>
  <si>
    <t>Purchasing</t>
  </si>
  <si>
    <t>Purchase orders</t>
  </si>
  <si>
    <t>Material handling</t>
  </si>
  <si>
    <t>Setups</t>
  </si>
  <si>
    <t>Quality control</t>
  </si>
  <si>
    <t>Batches</t>
  </si>
  <si>
    <t>Roasting</t>
  </si>
  <si>
    <t>Roasting hours</t>
  </si>
  <si>
    <t>Blending</t>
  </si>
  <si>
    <t>Blending hours</t>
  </si>
  <si>
    <t>Packaging</t>
  </si>
  <si>
    <t>Packaging hours</t>
  </si>
  <si>
    <t>Standard cost per pound:</t>
  </si>
  <si>
    <t>Total cost</t>
  </si>
  <si>
    <t>3(a).  What are the implications of activity based costing system with respect to the use</t>
  </si>
  <si>
    <t xml:space="preserve">         of direct labor as a basis for applying overhead to products?</t>
  </si>
  <si>
    <t>3(b).  What are the implications of activity based costing system with respect to the use</t>
  </si>
  <si>
    <t xml:space="preserve">         of existing product-costing system as the basis for pricing?</t>
  </si>
  <si>
    <t>Instructor</t>
  </si>
  <si>
    <t>McGraw-Hill/Irwin</t>
  </si>
  <si>
    <t>Problem 05-55</t>
  </si>
  <si>
    <t>The ABC analysis indicates that several activities other than direct labor drive overhead.  The cost computations show that the current system significantly undercosted Jamaican coffee, the low-volume product, and overcosted the high-volume product, Colombian coffee.</t>
  </si>
  <si>
    <t>The implication of ABC analysis is that the low-volume products are using resources but are not covering their share of the cost of those resources.  The Jamaican blend is currently priced at $9.49, which is significantly below its activity-based cost of $11.06.  The company should set long-run prices above cost.  If there is excess capacity and many of the costs are fixed, it may be acceptable to price some products below full activity-based cost temporarily in order to build demand for the product.  Otherwise, the high-volume, high-margin products are subsidizing the low-volume, low-margin products.</t>
  </si>
  <si>
    <t>WORLD GOURMET COFFEE COMPANY</t>
  </si>
  <si>
    <t>Kona</t>
  </si>
  <si>
    <t>Malaysian</t>
  </si>
  <si>
    <t>Malaysian Coffee</t>
  </si>
  <si>
    <t>Total manufacturing-overhead cost</t>
  </si>
  <si>
    <t>The ABC analysis indicates that several activities other than direct labor drive overhead.  The cost computations show that the current system significantly undercosted Kona coffee, the low-volume product, and overcosted the high-volume product, Malaysian coffee.</t>
  </si>
  <si>
    <t>The implication of ABC analysis is that the low-volume products are using resources but are not covering their share of the cost of those resources.  The Kona blend is currently priced at $6.50, which is significantly below its activity-based cost of $7.46.  The company should set long-run prices above cost.  If there is excess capacity and many of the costs are fixed, it may be acceptable to price some products below full activity-based cost temporarily in order to build demand for the product.  Otherwise, the high-volume, high-margin products are subsidizing the low-volume, low-margin products.</t>
  </si>
  <si>
    <t xml:space="preserve"> </t>
  </si>
  <si>
    <t>Problem 05-56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</si>
</sst>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>
        <color indexed="4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hair">
        <color indexed="44"/>
      </top>
      <bottom style="hair">
        <color indexed="4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 applyProtection="1">
      <alignment/>
      <protection/>
    </xf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ont="1" applyFill="1" applyAlignment="1">
      <alignment horizontal="centerContinuous"/>
    </xf>
    <xf numFmtId="0" fontId="2" fillId="8" borderId="0" xfId="0" applyFont="1" applyFill="1" applyAlignment="1">
      <alignment/>
    </xf>
    <xf numFmtId="164" fontId="0" fillId="22" borderId="10" xfId="44" applyNumberFormat="1" applyFont="1" applyFill="1" applyBorder="1" applyAlignment="1" applyProtection="1">
      <alignment/>
      <protection locked="0"/>
    </xf>
    <xf numFmtId="164" fontId="3" fillId="8" borderId="0" xfId="44" applyNumberFormat="1" applyFont="1" applyFill="1" applyBorder="1" applyAlignment="1" applyProtection="1">
      <alignment horizontal="center"/>
      <protection hidden="1"/>
    </xf>
    <xf numFmtId="165" fontId="0" fillId="22" borderId="11" xfId="42" applyNumberFormat="1" applyFont="1" applyFill="1" applyBorder="1" applyAlignment="1" applyProtection="1">
      <alignment/>
      <protection locked="0"/>
    </xf>
    <xf numFmtId="165" fontId="0" fillId="8" borderId="0" xfId="42" applyNumberFormat="1" applyFont="1" applyFill="1" applyBorder="1" applyAlignment="1">
      <alignment/>
    </xf>
    <xf numFmtId="44" fontId="0" fillId="22" borderId="12" xfId="44" applyFont="1" applyFill="1" applyBorder="1" applyAlignment="1" applyProtection="1">
      <alignment/>
      <protection locked="0"/>
    </xf>
    <xf numFmtId="44" fontId="0" fillId="8" borderId="0" xfId="44" applyFont="1" applyFill="1" applyBorder="1" applyAlignment="1">
      <alignment/>
    </xf>
    <xf numFmtId="0" fontId="4" fillId="8" borderId="0" xfId="0" applyFont="1" applyFill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44" fontId="0" fillId="22" borderId="0" xfId="44" applyFont="1" applyFill="1" applyAlignment="1" applyProtection="1">
      <alignment/>
      <protection locked="0"/>
    </xf>
    <xf numFmtId="44" fontId="0" fillId="22" borderId="13" xfId="44" applyFont="1" applyFill="1" applyBorder="1" applyAlignment="1" applyProtection="1">
      <alignment/>
      <protection locked="0"/>
    </xf>
    <xf numFmtId="43" fontId="0" fillId="22" borderId="14" xfId="42" applyFont="1" applyFill="1" applyBorder="1" applyAlignment="1" applyProtection="1">
      <alignment/>
      <protection locked="0"/>
    </xf>
    <xf numFmtId="43" fontId="0" fillId="22" borderId="11" xfId="42" applyFont="1" applyFill="1" applyBorder="1" applyAlignment="1" applyProtection="1">
      <alignment/>
      <protection locked="0"/>
    </xf>
    <xf numFmtId="0" fontId="4" fillId="8" borderId="0" xfId="0" applyFont="1" applyFill="1" applyBorder="1" applyAlignment="1">
      <alignment horizontal="center"/>
    </xf>
    <xf numFmtId="44" fontId="0" fillId="22" borderId="12" xfId="44" applyFont="1" applyFill="1" applyBorder="1" applyAlignment="1" applyProtection="1">
      <alignment/>
      <protection locked="0"/>
    </xf>
    <xf numFmtId="0" fontId="4" fillId="24" borderId="0" xfId="0" applyFont="1" applyFill="1" applyAlignment="1">
      <alignment horizontal="center"/>
    </xf>
    <xf numFmtId="0" fontId="0" fillId="8" borderId="0" xfId="0" applyFill="1" applyAlignment="1" quotePrefix="1">
      <alignment/>
    </xf>
    <xf numFmtId="0" fontId="2" fillId="8" borderId="11" xfId="0" applyFont="1" applyFill="1" applyBorder="1" applyAlignment="1">
      <alignment/>
    </xf>
    <xf numFmtId="164" fontId="0" fillId="8" borderId="0" xfId="44" applyNumberFormat="1" applyFont="1" applyFill="1" applyBorder="1" applyAlignment="1">
      <alignment horizontal="left"/>
    </xf>
    <xf numFmtId="165" fontId="0" fillId="8" borderId="0" xfId="42" applyNumberFormat="1" applyFont="1" applyFill="1" applyAlignment="1">
      <alignment/>
    </xf>
    <xf numFmtId="164" fontId="0" fillId="8" borderId="0" xfId="44" applyNumberFormat="1" applyFont="1" applyFill="1" applyAlignment="1">
      <alignment/>
    </xf>
    <xf numFmtId="164" fontId="0" fillId="22" borderId="0" xfId="44" applyNumberFormat="1" applyFont="1" applyFill="1" applyAlignment="1" applyProtection="1">
      <alignment/>
      <protection locked="0"/>
    </xf>
    <xf numFmtId="165" fontId="0" fillId="8" borderId="0" xfId="42" applyNumberFormat="1" applyFont="1" applyFill="1" applyBorder="1" applyAlignment="1">
      <alignment horizontal="left"/>
    </xf>
    <xf numFmtId="165" fontId="0" fillId="22" borderId="14" xfId="42" applyNumberFormat="1" applyFont="1" applyFill="1" applyBorder="1" applyAlignment="1" applyProtection="1">
      <alignment/>
      <protection locked="0"/>
    </xf>
    <xf numFmtId="0" fontId="0" fillId="8" borderId="11" xfId="0" applyFont="1" applyFill="1" applyBorder="1" applyAlignment="1">
      <alignment/>
    </xf>
    <xf numFmtId="164" fontId="0" fillId="8" borderId="11" xfId="44" applyNumberFormat="1" applyFont="1" applyFill="1" applyBorder="1" applyAlignment="1">
      <alignment horizontal="left"/>
    </xf>
    <xf numFmtId="165" fontId="0" fillId="8" borderId="11" xfId="42" applyNumberFormat="1" applyFont="1" applyFill="1" applyBorder="1" applyAlignment="1">
      <alignment/>
    </xf>
    <xf numFmtId="165" fontId="0" fillId="22" borderId="11" xfId="42" applyNumberFormat="1" applyFont="1" applyFill="1" applyBorder="1" applyAlignment="1" applyProtection="1">
      <alignment/>
      <protection locked="0"/>
    </xf>
    <xf numFmtId="0" fontId="2" fillId="8" borderId="0" xfId="0" applyFont="1" applyFill="1" applyAlignment="1">
      <alignment horizontal="centerContinuous"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 horizontal="left"/>
    </xf>
    <xf numFmtId="44" fontId="0" fillId="22" borderId="0" xfId="44" applyNumberFormat="1" applyFont="1" applyFill="1" applyAlignment="1" applyProtection="1">
      <alignment/>
      <protection locked="0"/>
    </xf>
    <xf numFmtId="164" fontId="3" fillId="8" borderId="0" xfId="44" applyNumberFormat="1" applyFont="1" applyFill="1" applyBorder="1" applyAlignment="1" applyProtection="1">
      <alignment horizontal="left"/>
      <protection hidden="1"/>
    </xf>
    <xf numFmtId="164" fontId="0" fillId="8" borderId="0" xfId="0" applyNumberFormat="1" applyFill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8" borderId="0" xfId="0" applyFont="1" applyFill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22" borderId="1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4" max="4" width="13.57421875" style="0" bestFit="1" customWidth="1"/>
    <col min="6" max="6" width="24.28125" style="0" bestFit="1" customWidth="1"/>
  </cols>
  <sheetData>
    <row r="1" spans="1:8" ht="12.75">
      <c r="A1" s="1" t="s">
        <v>57</v>
      </c>
      <c r="B1" s="2"/>
      <c r="C1" s="2"/>
      <c r="D1" s="3" t="s">
        <v>0</v>
      </c>
      <c r="E1" s="48"/>
      <c r="F1" s="48"/>
      <c r="G1" s="48"/>
      <c r="H1" s="48"/>
    </row>
    <row r="2" spans="1:8" ht="12.75">
      <c r="A2" s="2"/>
      <c r="B2" s="2"/>
      <c r="C2" s="2"/>
      <c r="D2" s="3" t="s">
        <v>1</v>
      </c>
      <c r="E2" s="49"/>
      <c r="F2" s="49"/>
      <c r="G2" s="49"/>
      <c r="H2" s="49"/>
    </row>
    <row r="3" spans="1:8" ht="12.75">
      <c r="A3" s="2"/>
      <c r="B3" s="2"/>
      <c r="C3" s="2"/>
      <c r="D3" s="2"/>
      <c r="E3" s="2"/>
      <c r="F3" s="4"/>
      <c r="G3" s="2"/>
      <c r="H3" s="2"/>
    </row>
    <row r="4" spans="1:8" ht="12.75">
      <c r="A4" s="5" t="s">
        <v>2</v>
      </c>
      <c r="B4" s="6"/>
      <c r="C4" s="6"/>
      <c r="D4" s="6"/>
      <c r="E4" s="6"/>
      <c r="F4" s="2"/>
      <c r="G4" s="2"/>
      <c r="H4" s="2"/>
    </row>
    <row r="5" spans="1:8" ht="12.75">
      <c r="A5" s="50" t="s">
        <v>49</v>
      </c>
      <c r="B5" s="50"/>
      <c r="C5" s="50"/>
      <c r="D5" s="50"/>
      <c r="E5" s="7"/>
      <c r="F5" s="8"/>
      <c r="H5" s="2"/>
    </row>
    <row r="6" spans="1:8" ht="12.75">
      <c r="A6" s="9"/>
      <c r="B6" s="9"/>
      <c r="C6" s="9"/>
      <c r="D6" s="9"/>
      <c r="E6" s="9"/>
      <c r="H6" s="2"/>
    </row>
    <row r="7" spans="1:8" ht="12.75">
      <c r="A7" s="10" t="s">
        <v>3</v>
      </c>
      <c r="B7" s="5"/>
      <c r="C7" s="5"/>
      <c r="D7" s="5"/>
      <c r="E7" s="5"/>
      <c r="H7" s="2"/>
    </row>
    <row r="8" spans="1:8" ht="12.75">
      <c r="A8" s="10" t="s">
        <v>4</v>
      </c>
      <c r="B8" s="5"/>
      <c r="C8" s="5"/>
      <c r="D8" s="5"/>
      <c r="E8" s="5"/>
      <c r="H8" s="2"/>
    </row>
    <row r="9" spans="1:8" ht="12.75">
      <c r="A9" s="10"/>
      <c r="B9" s="5"/>
      <c r="C9" s="5"/>
      <c r="D9" s="5"/>
      <c r="E9" s="5"/>
      <c r="H9" s="2"/>
    </row>
    <row r="10" spans="1:8" ht="12.75">
      <c r="A10" s="5" t="s">
        <v>5</v>
      </c>
      <c r="B10" s="5"/>
      <c r="C10" s="5"/>
      <c r="D10" s="11" t="s">
        <v>56</v>
      </c>
      <c r="E10" s="46" t="str">
        <f>IF(D10='Solution 5-56 (2)'!D10," ","*")</f>
        <v>*</v>
      </c>
      <c r="H10" s="2"/>
    </row>
    <row r="11" spans="1:8" ht="12.75">
      <c r="A11" s="5" t="s">
        <v>7</v>
      </c>
      <c r="B11" s="5"/>
      <c r="C11" s="5"/>
      <c r="D11" s="13"/>
      <c r="E11" s="46" t="str">
        <f>IF(D11='Solution 5-56 (2)'!D11," ","*")</f>
        <v>*</v>
      </c>
      <c r="H11" s="2"/>
    </row>
    <row r="12" spans="1:8" ht="13.5" thickBot="1">
      <c r="A12" s="5" t="s">
        <v>8</v>
      </c>
      <c r="B12" s="5"/>
      <c r="C12" s="5"/>
      <c r="D12" s="15"/>
      <c r="E12" s="46" t="str">
        <f>IF(D12='Solution 5-56 (2)'!D12," ","*")</f>
        <v>*</v>
      </c>
      <c r="H12" s="2"/>
    </row>
    <row r="13" spans="1:8" ht="13.5" thickTop="1">
      <c r="A13" s="5"/>
      <c r="B13" s="5"/>
      <c r="C13" s="5"/>
      <c r="D13" s="17"/>
      <c r="E13" s="17"/>
      <c r="H13" s="2"/>
    </row>
    <row r="14" spans="1:8" ht="12.75">
      <c r="A14" s="5" t="s">
        <v>9</v>
      </c>
      <c r="B14" s="5"/>
      <c r="C14" s="5"/>
      <c r="D14" s="17"/>
      <c r="E14" s="17"/>
      <c r="H14" s="2"/>
    </row>
    <row r="15" spans="1:8" ht="12.75">
      <c r="A15" s="10" t="s">
        <v>10</v>
      </c>
      <c r="B15" s="5"/>
      <c r="C15" s="5"/>
      <c r="D15" s="5"/>
      <c r="E15" s="5"/>
      <c r="H15" s="2"/>
    </row>
    <row r="16" spans="1:8" ht="12.75">
      <c r="A16" s="10" t="s">
        <v>11</v>
      </c>
      <c r="B16" s="5"/>
      <c r="C16" s="5"/>
      <c r="D16" s="5"/>
      <c r="E16" s="5"/>
      <c r="F16" s="2"/>
      <c r="G16" s="2"/>
      <c r="H16" s="2"/>
    </row>
    <row r="17" spans="1:8" ht="12.75">
      <c r="A17" s="5"/>
      <c r="B17" s="18" t="s">
        <v>50</v>
      </c>
      <c r="C17" s="19"/>
      <c r="D17" s="18" t="s">
        <v>51</v>
      </c>
      <c r="E17" s="19"/>
      <c r="F17" s="2"/>
      <c r="G17" s="2"/>
      <c r="H17" s="2"/>
    </row>
    <row r="18" spans="1:8" ht="12.75">
      <c r="A18" s="20" t="s">
        <v>12</v>
      </c>
      <c r="B18" s="21"/>
      <c r="C18" s="46" t="str">
        <f>IF(B18='Solution 5-56 (2)'!B18," ","*")</f>
        <v>*</v>
      </c>
      <c r="D18" s="22"/>
      <c r="E18" s="46" t="str">
        <f>IF(D18='Solution 5-56 (2)'!D18," ","*")</f>
        <v>*</v>
      </c>
      <c r="F18" s="2"/>
      <c r="G18" s="2"/>
      <c r="H18" s="2"/>
    </row>
    <row r="19" spans="1:8" ht="12.75">
      <c r="A19" s="20" t="s">
        <v>13</v>
      </c>
      <c r="B19" s="23"/>
      <c r="C19" s="46" t="str">
        <f>IF(B19='Solution 5-56 (2)'!B19," ","*")</f>
        <v>*</v>
      </c>
      <c r="D19" s="23"/>
      <c r="E19" s="46" t="str">
        <f>IF(D19='Solution 5-56 (2)'!D19," ","*")</f>
        <v>*</v>
      </c>
      <c r="F19" s="2"/>
      <c r="G19" s="2"/>
      <c r="H19" s="2"/>
    </row>
    <row r="20" spans="1:8" ht="12.75">
      <c r="A20" s="20" t="s">
        <v>14</v>
      </c>
      <c r="B20" s="24"/>
      <c r="C20" s="46" t="str">
        <f>IF(B20='Solution 5-56 (2)'!B20," ","*")</f>
        <v>*</v>
      </c>
      <c r="D20" s="24"/>
      <c r="E20" s="46" t="str">
        <f>IF(D20='Solution 5-56 (2)'!D20," ","*")</f>
        <v>*</v>
      </c>
      <c r="F20" s="2"/>
      <c r="G20" s="2"/>
      <c r="H20" s="2"/>
    </row>
    <row r="21" spans="1:8" ht="12.75">
      <c r="A21" s="20" t="s">
        <v>15</v>
      </c>
      <c r="B21" s="22"/>
      <c r="C21" s="46" t="str">
        <f>IF(B21='Solution 5-56 (2)'!B21," ","*")</f>
        <v>*</v>
      </c>
      <c r="D21" s="22"/>
      <c r="E21" s="46" t="str">
        <f>IF(D21='Solution 5-56 (2)'!D21," ","*")</f>
        <v>*</v>
      </c>
      <c r="F21" s="2"/>
      <c r="G21" s="2"/>
      <c r="H21" s="2"/>
    </row>
    <row r="22" spans="1:8" ht="12.75">
      <c r="A22" s="20"/>
      <c r="B22" s="17"/>
      <c r="C22" s="25"/>
      <c r="D22" s="17"/>
      <c r="E22" s="17"/>
      <c r="F22" s="2"/>
      <c r="G22" s="2"/>
      <c r="H22" s="2"/>
    </row>
    <row r="23" spans="1:8" ht="12.75">
      <c r="A23" s="20" t="s">
        <v>16</v>
      </c>
      <c r="B23" s="24"/>
      <c r="C23" s="46" t="str">
        <f>IF(B23='Solution 5-56 (2)'!B23," ","*")</f>
        <v>*</v>
      </c>
      <c r="D23" s="24"/>
      <c r="E23" s="46" t="str">
        <f>IF(D23='Solution 5-56 (2)'!D23," ","*")</f>
        <v>*</v>
      </c>
      <c r="F23" s="2"/>
      <c r="G23" s="2"/>
      <c r="H23" s="2"/>
    </row>
    <row r="24" spans="1:8" ht="13.5" thickBot="1">
      <c r="A24" s="20" t="s">
        <v>17</v>
      </c>
      <c r="B24" s="26"/>
      <c r="C24" s="46" t="str">
        <f>IF(B24='Solution 5-56 (2)'!B24," ","*")</f>
        <v>*</v>
      </c>
      <c r="D24" s="26"/>
      <c r="E24" s="46" t="str">
        <f>IF(D24='Solution 5-56 (2)'!D24," ","*")</f>
        <v>*</v>
      </c>
      <c r="F24" s="2"/>
      <c r="G24" s="2"/>
      <c r="H24" s="2"/>
    </row>
    <row r="25" spans="1:8" ht="13.5" thickTop="1">
      <c r="A25" s="20"/>
      <c r="B25" s="17"/>
      <c r="C25" s="17"/>
      <c r="D25" s="17"/>
      <c r="E25" s="17"/>
      <c r="F25" s="2"/>
      <c r="G25" s="2"/>
      <c r="H25" s="2"/>
    </row>
    <row r="26" spans="2:8" ht="12.75">
      <c r="B26" s="27"/>
      <c r="C26" s="27"/>
      <c r="D26" s="27"/>
      <c r="E26" s="27"/>
      <c r="F26" s="2"/>
      <c r="G26" s="2"/>
      <c r="H26" s="2"/>
    </row>
    <row r="27" spans="1:8" ht="12.75">
      <c r="A27" s="28" t="s">
        <v>18</v>
      </c>
      <c r="B27" s="20"/>
      <c r="C27" s="20"/>
      <c r="D27" s="9"/>
      <c r="E27" s="9"/>
      <c r="F27" s="7"/>
      <c r="G27" s="7"/>
      <c r="H27" s="5"/>
    </row>
    <row r="28" spans="1:8" ht="12.75">
      <c r="A28" s="50" t="s">
        <v>49</v>
      </c>
      <c r="B28" s="50"/>
      <c r="C28" s="50"/>
      <c r="D28" s="50"/>
      <c r="E28" s="50"/>
      <c r="F28" s="50"/>
      <c r="G28" s="50"/>
      <c r="H28" s="5"/>
    </row>
    <row r="29" spans="1:8" ht="12.75">
      <c r="A29" s="51" t="s">
        <v>19</v>
      </c>
      <c r="B29" s="51"/>
      <c r="C29" s="51"/>
      <c r="D29" s="51"/>
      <c r="E29" s="51"/>
      <c r="F29" s="51"/>
      <c r="G29" s="51"/>
      <c r="H29" s="5"/>
    </row>
    <row r="30" spans="1:8" ht="12.75">
      <c r="A30" s="7"/>
      <c r="B30" s="7"/>
      <c r="C30" s="7"/>
      <c r="D30" s="7" t="s">
        <v>20</v>
      </c>
      <c r="E30" s="7"/>
      <c r="F30" s="7" t="s">
        <v>20</v>
      </c>
      <c r="G30" s="7" t="s">
        <v>21</v>
      </c>
      <c r="H30" s="5"/>
    </row>
    <row r="31" spans="1:8" ht="12.75">
      <c r="A31" s="29" t="s">
        <v>22</v>
      </c>
      <c r="B31" s="18" t="s">
        <v>23</v>
      </c>
      <c r="C31" s="18"/>
      <c r="D31" s="18" t="s">
        <v>22</v>
      </c>
      <c r="E31" s="18"/>
      <c r="F31" s="18" t="s">
        <v>24</v>
      </c>
      <c r="G31" s="18" t="s">
        <v>25</v>
      </c>
      <c r="H31" s="5"/>
    </row>
    <row r="32" spans="1:8" ht="12.75">
      <c r="A32" s="5" t="s">
        <v>26</v>
      </c>
      <c r="B32" s="30" t="s">
        <v>27</v>
      </c>
      <c r="C32" s="30"/>
      <c r="D32" s="31">
        <v>1158</v>
      </c>
      <c r="E32" s="31"/>
      <c r="F32" s="32">
        <v>579000</v>
      </c>
      <c r="G32" s="33"/>
      <c r="H32" s="46" t="str">
        <f>IF(G32='Solution 5-56 (2)'!G32," ","*")</f>
        <v>*</v>
      </c>
    </row>
    <row r="33" spans="1:8" ht="12.75">
      <c r="A33" s="5" t="s">
        <v>28</v>
      </c>
      <c r="B33" s="34" t="s">
        <v>29</v>
      </c>
      <c r="C33" s="34"/>
      <c r="D33" s="31">
        <v>1800</v>
      </c>
      <c r="E33" s="31"/>
      <c r="F33" s="31">
        <v>720000</v>
      </c>
      <c r="G33" s="35"/>
      <c r="H33" s="46" t="str">
        <f>IF(G33='Solution 5-56 (2)'!G33," ","*")</f>
        <v>*</v>
      </c>
    </row>
    <row r="34" spans="1:8" ht="12.75">
      <c r="A34" s="5" t="s">
        <v>30</v>
      </c>
      <c r="B34" s="34" t="s">
        <v>31</v>
      </c>
      <c r="C34" s="34"/>
      <c r="D34" s="31">
        <v>720</v>
      </c>
      <c r="E34" s="31"/>
      <c r="F34" s="31">
        <v>144000</v>
      </c>
      <c r="G34" s="35"/>
      <c r="H34" s="46" t="str">
        <f>IF(G34='Solution 5-56 (2)'!G34," ","*")</f>
        <v>*</v>
      </c>
    </row>
    <row r="35" spans="1:8" ht="12.75">
      <c r="A35" s="5" t="s">
        <v>32</v>
      </c>
      <c r="B35" s="30" t="s">
        <v>33</v>
      </c>
      <c r="C35" s="30"/>
      <c r="D35" s="31">
        <v>96100</v>
      </c>
      <c r="E35" s="31"/>
      <c r="F35" s="31">
        <v>961000</v>
      </c>
      <c r="G35" s="35"/>
      <c r="H35" s="46" t="str">
        <f>IF(G35='Solution 5-56 (2)'!G35," ","*")</f>
        <v>*</v>
      </c>
    </row>
    <row r="36" spans="1:8" ht="12.75">
      <c r="A36" s="5" t="s">
        <v>34</v>
      </c>
      <c r="B36" s="30" t="s">
        <v>35</v>
      </c>
      <c r="C36" s="30"/>
      <c r="D36" s="31">
        <v>33600</v>
      </c>
      <c r="E36" s="31"/>
      <c r="F36" s="31">
        <v>336000</v>
      </c>
      <c r="G36" s="35"/>
      <c r="H36" s="46" t="str">
        <f>IF(G36='Solution 5-56 (2)'!G36," ","*")</f>
        <v>*</v>
      </c>
    </row>
    <row r="37" spans="1:8" ht="12.75">
      <c r="A37" s="36" t="s">
        <v>36</v>
      </c>
      <c r="B37" s="37" t="s">
        <v>37</v>
      </c>
      <c r="C37" s="37"/>
      <c r="D37" s="38">
        <v>26000</v>
      </c>
      <c r="E37" s="38"/>
      <c r="F37" s="38">
        <v>260000</v>
      </c>
      <c r="G37" s="39"/>
      <c r="H37" s="46" t="str">
        <f>IF(G37='Solution 5-56 (2)'!G37," ","*")</f>
        <v>*</v>
      </c>
    </row>
    <row r="38" spans="1:8" ht="12.75">
      <c r="A38" s="20" t="s">
        <v>53</v>
      </c>
      <c r="B38" s="31"/>
      <c r="C38" s="31"/>
      <c r="D38" s="5"/>
      <c r="E38" s="5"/>
      <c r="F38" s="47">
        <f>SUM(F32:F37)</f>
        <v>3000000</v>
      </c>
      <c r="G38" s="20"/>
      <c r="H38" s="5"/>
    </row>
    <row r="39" ht="12.75">
      <c r="H39" s="2"/>
    </row>
    <row r="40" spans="1:8" ht="12.75">
      <c r="A40" s="50" t="s">
        <v>50</v>
      </c>
      <c r="B40" s="50"/>
      <c r="C40" s="19"/>
      <c r="D40" s="2"/>
      <c r="E40" s="2"/>
      <c r="F40" s="40" t="s">
        <v>52</v>
      </c>
      <c r="G40" s="40"/>
      <c r="H40" s="41"/>
    </row>
    <row r="41" spans="1:8" ht="12.75">
      <c r="A41" s="20"/>
      <c r="B41" s="20"/>
      <c r="C41" s="42"/>
      <c r="D41" s="2"/>
      <c r="E41" s="2"/>
      <c r="F41" s="43"/>
      <c r="G41" s="43"/>
      <c r="H41" s="41"/>
    </row>
    <row r="42" spans="1:8" ht="12.75">
      <c r="A42" s="10" t="s">
        <v>38</v>
      </c>
      <c r="B42" s="20"/>
      <c r="C42" s="42"/>
      <c r="D42" s="2"/>
      <c r="E42" s="2"/>
      <c r="F42" s="44" t="s">
        <v>38</v>
      </c>
      <c r="G42" s="43"/>
      <c r="H42" s="41"/>
    </row>
    <row r="43" spans="1:8" ht="12.75">
      <c r="A43" s="20" t="s">
        <v>12</v>
      </c>
      <c r="B43" s="45"/>
      <c r="C43" s="46" t="str">
        <f>IF(B43='Solution 5-56 (2)'!B43," ","*")</f>
        <v>*</v>
      </c>
      <c r="D43" s="2"/>
      <c r="E43" s="2"/>
      <c r="F43" s="20" t="s">
        <v>12</v>
      </c>
      <c r="G43" s="45"/>
      <c r="H43" s="46" t="str">
        <f>IF(G43='Solution 5-56 (2)'!G43," ","*")</f>
        <v>*</v>
      </c>
    </row>
    <row r="44" spans="1:8" ht="12.75">
      <c r="A44" s="20" t="s">
        <v>13</v>
      </c>
      <c r="B44" s="23"/>
      <c r="C44" s="46" t="str">
        <f>IF(B44='Solution 5-56 (2)'!B44," ","*")</f>
        <v>*</v>
      </c>
      <c r="D44" s="2"/>
      <c r="E44" s="2"/>
      <c r="F44" s="20" t="s">
        <v>13</v>
      </c>
      <c r="G44" s="23"/>
      <c r="H44" s="46" t="str">
        <f>IF(G44='Solution 5-56 (2)'!G44," ","*")</f>
        <v>*</v>
      </c>
    </row>
    <row r="45" spans="1:8" ht="12.75">
      <c r="A45" s="5" t="s">
        <v>26</v>
      </c>
      <c r="B45" s="23"/>
      <c r="C45" s="46" t="str">
        <f>IF(B45='Solution 5-56 (2)'!B45," ","*")</f>
        <v>*</v>
      </c>
      <c r="D45" s="2"/>
      <c r="E45" s="2"/>
      <c r="F45" s="5" t="s">
        <v>26</v>
      </c>
      <c r="G45" s="23"/>
      <c r="H45" s="46" t="str">
        <f>IF(G45='Solution 5-56 (2)'!G45," ","*")</f>
        <v>*</v>
      </c>
    </row>
    <row r="46" spans="1:8" ht="12.75">
      <c r="A46" s="5" t="s">
        <v>28</v>
      </c>
      <c r="B46" s="23"/>
      <c r="C46" s="46" t="str">
        <f>IF(B46='Solution 5-56 (2)'!B46," ","*")</f>
        <v>*</v>
      </c>
      <c r="D46" s="2"/>
      <c r="E46" s="2"/>
      <c r="F46" s="5" t="s">
        <v>28</v>
      </c>
      <c r="G46" s="23"/>
      <c r="H46" s="46" t="str">
        <f>IF(G46='Solution 5-56 (2)'!G46," ","*")</f>
        <v>*</v>
      </c>
    </row>
    <row r="47" spans="1:8" ht="12.75">
      <c r="A47" s="5" t="s">
        <v>30</v>
      </c>
      <c r="B47" s="23"/>
      <c r="C47" s="46" t="str">
        <f>IF(B47='Solution 5-56 (2)'!B47," ","*")</f>
        <v>*</v>
      </c>
      <c r="D47" s="2"/>
      <c r="E47" s="2"/>
      <c r="F47" s="5" t="s">
        <v>30</v>
      </c>
      <c r="G47" s="23"/>
      <c r="H47" s="46" t="str">
        <f>IF(G47='Solution 5-56 (2)'!G47," ","*")</f>
        <v>*</v>
      </c>
    </row>
    <row r="48" spans="1:8" ht="12.75">
      <c r="A48" s="5" t="s">
        <v>32</v>
      </c>
      <c r="B48" s="23"/>
      <c r="C48" s="46" t="str">
        <f>IF(B48='Solution 5-56 (2)'!B48," ","*")</f>
        <v>*</v>
      </c>
      <c r="D48" s="2"/>
      <c r="E48" s="2"/>
      <c r="F48" s="5" t="s">
        <v>32</v>
      </c>
      <c r="G48" s="23"/>
      <c r="H48" s="46" t="str">
        <f>IF(G48='Solution 5-56 (2)'!G48," ","*")</f>
        <v>*</v>
      </c>
    </row>
    <row r="49" spans="1:8" ht="12.75">
      <c r="A49" s="5" t="s">
        <v>34</v>
      </c>
      <c r="B49" s="23"/>
      <c r="C49" s="46" t="str">
        <f>IF(B49='Solution 5-56 (2)'!B49," ","*")</f>
        <v>*</v>
      </c>
      <c r="D49" s="2"/>
      <c r="E49" s="2"/>
      <c r="F49" s="5" t="s">
        <v>34</v>
      </c>
      <c r="G49" s="23"/>
      <c r="H49" s="46" t="str">
        <f>IF(G49='Solution 5-56 (2)'!G49," ","*")</f>
        <v>*</v>
      </c>
    </row>
    <row r="50" spans="1:8" ht="12.75">
      <c r="A50" s="5" t="s">
        <v>36</v>
      </c>
      <c r="B50" s="24"/>
      <c r="C50" s="46" t="str">
        <f>IF(B50='Solution 5-56 (2)'!B50," ","*")</f>
        <v>*</v>
      </c>
      <c r="D50" s="2"/>
      <c r="E50" s="2"/>
      <c r="F50" s="5" t="s">
        <v>36</v>
      </c>
      <c r="G50" s="24"/>
      <c r="H50" s="46" t="str">
        <f>IF(G50='Solution 5-56 (2)'!G50," ","*")</f>
        <v>*</v>
      </c>
    </row>
    <row r="51" spans="1:8" ht="12.75">
      <c r="A51" s="20" t="s">
        <v>39</v>
      </c>
      <c r="B51" s="22"/>
      <c r="C51" s="46" t="str">
        <f>IF(B51='Solution 5-56 (2)'!B51," ","*")</f>
        <v>*</v>
      </c>
      <c r="D51" s="2"/>
      <c r="E51" s="2"/>
      <c r="F51" s="20" t="s">
        <v>39</v>
      </c>
      <c r="G51" s="22"/>
      <c r="H51" s="46" t="str">
        <f>IF(G51='Solution 5-56 (2)'!G51," ","*")</f>
        <v>*</v>
      </c>
    </row>
    <row r="52" spans="1:8" ht="12.75">
      <c r="A52" s="42"/>
      <c r="B52" s="25"/>
      <c r="C52" s="25"/>
      <c r="F52" s="42"/>
      <c r="G52" s="25"/>
      <c r="H52" s="41"/>
    </row>
    <row r="53" ht="12.75">
      <c r="H53" s="2"/>
    </row>
    <row r="54" spans="1:8" ht="12.75">
      <c r="A54" s="5" t="s">
        <v>40</v>
      </c>
      <c r="B54" s="5"/>
      <c r="C54" s="5"/>
      <c r="D54" s="5"/>
      <c r="E54" s="5"/>
      <c r="F54" s="20"/>
      <c r="G54" s="20"/>
      <c r="H54" s="5"/>
    </row>
    <row r="55" spans="1:8" ht="12.75">
      <c r="A55" s="5" t="s">
        <v>41</v>
      </c>
      <c r="B55" s="5"/>
      <c r="C55" s="5"/>
      <c r="D55" s="5"/>
      <c r="E55" s="5"/>
      <c r="F55" s="20"/>
      <c r="G55" s="20"/>
      <c r="H55" s="5"/>
    </row>
    <row r="56" spans="1:8" ht="12.75">
      <c r="A56" s="5"/>
      <c r="B56" s="5"/>
      <c r="C56" s="5"/>
      <c r="D56" s="5"/>
      <c r="E56" s="5"/>
      <c r="F56" s="20"/>
      <c r="G56" s="20"/>
      <c r="H56" s="5"/>
    </row>
    <row r="57" spans="1:8" ht="12.75">
      <c r="A57" s="52"/>
      <c r="B57" s="52"/>
      <c r="C57" s="52"/>
      <c r="D57" s="52"/>
      <c r="E57" s="52"/>
      <c r="F57" s="52"/>
      <c r="G57" s="53"/>
      <c r="H57" s="54"/>
    </row>
    <row r="58" spans="1:8" ht="12.75">
      <c r="A58" s="53"/>
      <c r="B58" s="53"/>
      <c r="C58" s="53"/>
      <c r="D58" s="53"/>
      <c r="E58" s="53"/>
      <c r="F58" s="53"/>
      <c r="G58" s="53"/>
      <c r="H58" s="54"/>
    </row>
    <row r="59" spans="1:8" ht="12.75">
      <c r="A59" s="53"/>
      <c r="B59" s="53"/>
      <c r="C59" s="53"/>
      <c r="D59" s="53"/>
      <c r="E59" s="53"/>
      <c r="F59" s="53"/>
      <c r="G59" s="53"/>
      <c r="H59" s="54"/>
    </row>
    <row r="60" spans="1:8" ht="12.75">
      <c r="A60" s="53"/>
      <c r="B60" s="53"/>
      <c r="C60" s="53"/>
      <c r="D60" s="53"/>
      <c r="E60" s="53"/>
      <c r="F60" s="53"/>
      <c r="G60" s="53"/>
      <c r="H60" s="54"/>
    </row>
    <row r="61" spans="1:8" ht="12.75">
      <c r="A61" s="53"/>
      <c r="B61" s="53"/>
      <c r="C61" s="53"/>
      <c r="D61" s="53"/>
      <c r="E61" s="53"/>
      <c r="F61" s="53"/>
      <c r="G61" s="53"/>
      <c r="H61" s="54"/>
    </row>
    <row r="62" ht="12.75">
      <c r="H62" s="2"/>
    </row>
    <row r="63" spans="1:8" ht="12.75">
      <c r="A63" s="5" t="s">
        <v>42</v>
      </c>
      <c r="B63" s="5"/>
      <c r="C63" s="5"/>
      <c r="D63" s="5"/>
      <c r="E63" s="5"/>
      <c r="F63" s="20"/>
      <c r="G63" s="20"/>
      <c r="H63" s="5"/>
    </row>
    <row r="64" spans="1:8" ht="12.75">
      <c r="A64" s="5" t="s">
        <v>43</v>
      </c>
      <c r="B64" s="5"/>
      <c r="C64" s="5"/>
      <c r="D64" s="5"/>
      <c r="E64" s="5"/>
      <c r="F64" s="20"/>
      <c r="G64" s="20"/>
      <c r="H64" s="5"/>
    </row>
    <row r="65" spans="1:8" ht="12.75">
      <c r="A65" s="5"/>
      <c r="B65" s="5"/>
      <c r="C65" s="5"/>
      <c r="D65" s="5"/>
      <c r="E65" s="5"/>
      <c r="F65" s="20"/>
      <c r="G65" s="20"/>
      <c r="H65" s="5"/>
    </row>
    <row r="66" spans="1:8" ht="12.75">
      <c r="A66" s="52"/>
      <c r="B66" s="52"/>
      <c r="C66" s="52"/>
      <c r="D66" s="52"/>
      <c r="E66" s="52"/>
      <c r="F66" s="52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ht="12.75">
      <c r="H75" s="2"/>
    </row>
  </sheetData>
  <sheetProtection password="C662" sheet="1" objects="1" scenarios="1"/>
  <mergeCells count="8">
    <mergeCell ref="A29:G29"/>
    <mergeCell ref="A40:B40"/>
    <mergeCell ref="A57:H61"/>
    <mergeCell ref="A66:H74"/>
    <mergeCell ref="E1:H1"/>
    <mergeCell ref="E2:H2"/>
    <mergeCell ref="A5:D5"/>
    <mergeCell ref="A28:G2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8">
      <selection activeCell="G43" sqref="G43:G51"/>
    </sheetView>
  </sheetViews>
  <sheetFormatPr defaultColWidth="9.140625" defaultRowHeight="12.75"/>
  <cols>
    <col min="1" max="1" width="47.140625" style="0" customWidth="1"/>
    <col min="4" max="4" width="13.57421875" style="0" bestFit="1" customWidth="1"/>
    <col min="6" max="6" width="24.28125" style="0" bestFit="1" customWidth="1"/>
  </cols>
  <sheetData>
    <row r="1" spans="1:8" ht="12.75">
      <c r="A1" s="1" t="s">
        <v>46</v>
      </c>
      <c r="B1" s="2"/>
      <c r="C1" s="2"/>
      <c r="D1" s="3" t="s">
        <v>0</v>
      </c>
      <c r="E1" s="55" t="s">
        <v>44</v>
      </c>
      <c r="F1" s="55"/>
      <c r="G1" s="55"/>
      <c r="H1" s="55"/>
    </row>
    <row r="2" spans="1:8" ht="12.75">
      <c r="A2" s="2"/>
      <c r="B2" s="2"/>
      <c r="C2" s="2"/>
      <c r="D2" s="3" t="s">
        <v>1</v>
      </c>
      <c r="E2" s="56" t="s">
        <v>45</v>
      </c>
      <c r="F2" s="56"/>
      <c r="G2" s="56"/>
      <c r="H2" s="56"/>
    </row>
    <row r="3" spans="1:8" ht="12.75">
      <c r="A3" s="2"/>
      <c r="B3" s="2"/>
      <c r="C3" s="2"/>
      <c r="D3" s="2"/>
      <c r="E3" s="2"/>
      <c r="F3" s="4"/>
      <c r="G3" s="2"/>
      <c r="H3" s="2"/>
    </row>
    <row r="4" spans="1:8" ht="12.75">
      <c r="A4" s="5" t="s">
        <v>2</v>
      </c>
      <c r="B4" s="6"/>
      <c r="C4" s="6"/>
      <c r="D4" s="6"/>
      <c r="E4" s="6"/>
      <c r="F4" s="2"/>
      <c r="G4" s="2"/>
      <c r="H4" s="2"/>
    </row>
    <row r="5" spans="1:8" ht="12.75">
      <c r="A5" s="50" t="s">
        <v>49</v>
      </c>
      <c r="B5" s="50"/>
      <c r="C5" s="50"/>
      <c r="D5" s="50"/>
      <c r="E5" s="7"/>
      <c r="F5" s="8"/>
      <c r="H5" s="2"/>
    </row>
    <row r="6" spans="1:8" ht="12.75">
      <c r="A6" s="9"/>
      <c r="B6" s="9"/>
      <c r="C6" s="9"/>
      <c r="D6" s="9"/>
      <c r="E6" s="9"/>
      <c r="H6" s="2"/>
    </row>
    <row r="7" spans="1:8" ht="12.75">
      <c r="A7" s="10" t="s">
        <v>3</v>
      </c>
      <c r="B7" s="5"/>
      <c r="C7" s="5"/>
      <c r="D7" s="5"/>
      <c r="E7" s="5"/>
      <c r="H7" s="2"/>
    </row>
    <row r="8" spans="1:8" ht="12.75">
      <c r="A8" s="10" t="s">
        <v>4</v>
      </c>
      <c r="B8" s="5"/>
      <c r="C8" s="5"/>
      <c r="D8" s="5"/>
      <c r="E8" s="5"/>
      <c r="H8" s="2"/>
    </row>
    <row r="9" spans="1:8" ht="12.75">
      <c r="A9" s="10"/>
      <c r="B9" s="5"/>
      <c r="C9" s="5"/>
      <c r="D9" s="5"/>
      <c r="E9" s="5"/>
      <c r="H9" s="2"/>
    </row>
    <row r="10" spans="1:8" ht="12.75">
      <c r="A10" s="5" t="s">
        <v>5</v>
      </c>
      <c r="B10" s="5"/>
      <c r="C10" s="5"/>
      <c r="D10" s="11">
        <v>3000000</v>
      </c>
      <c r="E10" s="12" t="s">
        <v>6</v>
      </c>
      <c r="H10" s="2"/>
    </row>
    <row r="11" spans="1:8" ht="12.75">
      <c r="A11" s="5" t="s">
        <v>7</v>
      </c>
      <c r="B11" s="5"/>
      <c r="C11" s="5"/>
      <c r="D11" s="13">
        <v>600000</v>
      </c>
      <c r="E11" s="14"/>
      <c r="H11" s="2"/>
    </row>
    <row r="12" spans="1:8" ht="13.5" thickBot="1">
      <c r="A12" s="5" t="s">
        <v>8</v>
      </c>
      <c r="B12" s="5"/>
      <c r="C12" s="5"/>
      <c r="D12" s="15">
        <f>D10/D11</f>
        <v>5</v>
      </c>
      <c r="E12" s="16"/>
      <c r="H12" s="2"/>
    </row>
    <row r="13" spans="1:8" ht="13.5" thickTop="1">
      <c r="A13" s="5"/>
      <c r="B13" s="5"/>
      <c r="C13" s="5"/>
      <c r="D13" s="17"/>
      <c r="E13" s="17"/>
      <c r="H13" s="2"/>
    </row>
    <row r="14" spans="1:8" ht="12.75">
      <c r="A14" s="5" t="s">
        <v>9</v>
      </c>
      <c r="B14" s="5"/>
      <c r="C14" s="5"/>
      <c r="D14" s="17"/>
      <c r="E14" s="17"/>
      <c r="H14" s="2"/>
    </row>
    <row r="15" spans="1:8" ht="12.75">
      <c r="A15" s="10" t="s">
        <v>10</v>
      </c>
      <c r="B15" s="5"/>
      <c r="C15" s="5"/>
      <c r="D15" s="5"/>
      <c r="E15" s="5"/>
      <c r="H15" s="2"/>
    </row>
    <row r="16" spans="1:8" ht="12.75">
      <c r="A16" s="10" t="s">
        <v>11</v>
      </c>
      <c r="B16" s="5"/>
      <c r="C16" s="5"/>
      <c r="D16" s="5"/>
      <c r="E16" s="5"/>
      <c r="F16" s="2"/>
      <c r="G16" s="2"/>
      <c r="H16" s="2"/>
    </row>
    <row r="17" spans="1:8" ht="12.75">
      <c r="A17" s="5"/>
      <c r="B17" s="18" t="s">
        <v>50</v>
      </c>
      <c r="C17" s="19"/>
      <c r="D17" s="18" t="s">
        <v>51</v>
      </c>
      <c r="E17" s="19"/>
      <c r="F17" s="2"/>
      <c r="G17" s="2"/>
      <c r="H17" s="2"/>
    </row>
    <row r="18" spans="1:8" ht="12.75">
      <c r="A18" s="20" t="s">
        <v>12</v>
      </c>
      <c r="B18" s="21">
        <v>3.2</v>
      </c>
      <c r="C18" s="12" t="s">
        <v>6</v>
      </c>
      <c r="D18" s="22">
        <v>4.2</v>
      </c>
      <c r="E18" s="12" t="s">
        <v>6</v>
      </c>
      <c r="F18" s="2"/>
      <c r="G18" s="2"/>
      <c r="H18" s="2"/>
    </row>
    <row r="19" spans="1:8" ht="12.75">
      <c r="A19" s="20" t="s">
        <v>13</v>
      </c>
      <c r="B19" s="23">
        <v>0.3</v>
      </c>
      <c r="C19" s="12" t="s">
        <v>6</v>
      </c>
      <c r="D19" s="23">
        <v>0.3</v>
      </c>
      <c r="E19" s="12" t="s">
        <v>6</v>
      </c>
      <c r="F19" s="2"/>
      <c r="G19" s="2"/>
      <c r="H19" s="2"/>
    </row>
    <row r="20" spans="1:8" ht="12.75">
      <c r="A20" s="20" t="s">
        <v>14</v>
      </c>
      <c r="B20" s="24">
        <f>D12*B19</f>
        <v>1.5</v>
      </c>
      <c r="C20" s="12" t="s">
        <v>6</v>
      </c>
      <c r="D20" s="24">
        <f>D12*D19</f>
        <v>1.5</v>
      </c>
      <c r="E20" s="12" t="s">
        <v>6</v>
      </c>
      <c r="F20" s="2"/>
      <c r="G20" s="2"/>
      <c r="H20" s="2"/>
    </row>
    <row r="21" spans="1:8" ht="12.75">
      <c r="A21" s="20" t="s">
        <v>15</v>
      </c>
      <c r="B21" s="22">
        <f>SUM(B18:B20)</f>
        <v>5</v>
      </c>
      <c r="C21" s="12" t="s">
        <v>6</v>
      </c>
      <c r="D21" s="22">
        <f>SUM(D18:D20)</f>
        <v>6</v>
      </c>
      <c r="E21" s="12" t="s">
        <v>6</v>
      </c>
      <c r="F21" s="2"/>
      <c r="G21" s="2"/>
      <c r="H21" s="2"/>
    </row>
    <row r="22" spans="1:8" ht="12.75">
      <c r="A22" s="20"/>
      <c r="B22" s="17"/>
      <c r="C22" s="25"/>
      <c r="D22" s="17"/>
      <c r="E22" s="17"/>
      <c r="F22" s="2"/>
      <c r="G22" s="2"/>
      <c r="H22" s="2"/>
    </row>
    <row r="23" spans="1:8" ht="12.75">
      <c r="A23" s="20" t="s">
        <v>16</v>
      </c>
      <c r="B23" s="24">
        <f>0.3*B21</f>
        <v>1.5</v>
      </c>
      <c r="C23" s="12" t="s">
        <v>6</v>
      </c>
      <c r="D23" s="24">
        <f>0.3*D21</f>
        <v>1.7999999999999998</v>
      </c>
      <c r="E23" s="12" t="s">
        <v>6</v>
      </c>
      <c r="F23" s="2"/>
      <c r="G23" s="2"/>
      <c r="H23" s="2"/>
    </row>
    <row r="24" spans="1:8" ht="13.5" thickBot="1">
      <c r="A24" s="20" t="s">
        <v>17</v>
      </c>
      <c r="B24" s="26">
        <f>SUM(B21:B23)</f>
        <v>6.5</v>
      </c>
      <c r="C24" s="12" t="s">
        <v>6</v>
      </c>
      <c r="D24" s="26">
        <f>SUM(D21:D23)</f>
        <v>7.8</v>
      </c>
      <c r="E24" s="12" t="s">
        <v>6</v>
      </c>
      <c r="F24" s="2"/>
      <c r="G24" s="2"/>
      <c r="H24" s="2"/>
    </row>
    <row r="25" spans="1:8" ht="13.5" thickTop="1">
      <c r="A25" s="20"/>
      <c r="B25" s="17"/>
      <c r="C25" s="17"/>
      <c r="D25" s="17"/>
      <c r="E25" s="17"/>
      <c r="F25" s="2"/>
      <c r="G25" s="2"/>
      <c r="H25" s="2"/>
    </row>
    <row r="26" spans="2:8" ht="12.75">
      <c r="B26" s="27"/>
      <c r="C26" s="27"/>
      <c r="D26" s="27"/>
      <c r="E26" s="27"/>
      <c r="F26" s="2"/>
      <c r="G26" s="2"/>
      <c r="H26" s="2"/>
    </row>
    <row r="27" spans="1:8" ht="12.75">
      <c r="A27" s="28" t="s">
        <v>18</v>
      </c>
      <c r="B27" s="20"/>
      <c r="C27" s="20"/>
      <c r="D27" s="9"/>
      <c r="E27" s="9"/>
      <c r="F27" s="7"/>
      <c r="G27" s="7"/>
      <c r="H27" s="5"/>
    </row>
    <row r="28" spans="1:8" ht="12.75">
      <c r="A28" s="50" t="s">
        <v>49</v>
      </c>
      <c r="B28" s="50"/>
      <c r="C28" s="50"/>
      <c r="D28" s="50"/>
      <c r="E28" s="50"/>
      <c r="F28" s="50"/>
      <c r="G28" s="50"/>
      <c r="H28" s="5"/>
    </row>
    <row r="29" spans="1:8" ht="12.75">
      <c r="A29" s="51" t="s">
        <v>19</v>
      </c>
      <c r="B29" s="51"/>
      <c r="C29" s="51"/>
      <c r="D29" s="51"/>
      <c r="E29" s="51"/>
      <c r="F29" s="51"/>
      <c r="G29" s="51"/>
      <c r="H29" s="5"/>
    </row>
    <row r="30" spans="1:8" ht="12.75">
      <c r="A30" s="7"/>
      <c r="B30" s="7"/>
      <c r="C30" s="7"/>
      <c r="D30" s="7" t="s">
        <v>20</v>
      </c>
      <c r="E30" s="7"/>
      <c r="F30" s="7" t="s">
        <v>20</v>
      </c>
      <c r="G30" s="7" t="s">
        <v>21</v>
      </c>
      <c r="H30" s="5"/>
    </row>
    <row r="31" spans="1:8" ht="12.75">
      <c r="A31" s="29" t="s">
        <v>22</v>
      </c>
      <c r="B31" s="18" t="s">
        <v>23</v>
      </c>
      <c r="C31" s="18"/>
      <c r="D31" s="18" t="s">
        <v>22</v>
      </c>
      <c r="E31" s="18"/>
      <c r="F31" s="18" t="s">
        <v>24</v>
      </c>
      <c r="G31" s="18" t="s">
        <v>25</v>
      </c>
      <c r="H31" s="5"/>
    </row>
    <row r="32" spans="1:8" ht="12.75">
      <c r="A32" s="5" t="s">
        <v>26</v>
      </c>
      <c r="B32" s="30" t="s">
        <v>27</v>
      </c>
      <c r="C32" s="30"/>
      <c r="D32" s="31">
        <v>1158</v>
      </c>
      <c r="E32" s="31"/>
      <c r="F32" s="32">
        <v>579000</v>
      </c>
      <c r="G32" s="33">
        <f aca="true" t="shared" si="0" ref="G32:G37">F32/D32</f>
        <v>500</v>
      </c>
      <c r="H32" s="12" t="s">
        <v>6</v>
      </c>
    </row>
    <row r="33" spans="1:8" ht="12.75">
      <c r="A33" s="5" t="s">
        <v>28</v>
      </c>
      <c r="B33" s="34" t="s">
        <v>29</v>
      </c>
      <c r="C33" s="34"/>
      <c r="D33" s="31">
        <v>1800</v>
      </c>
      <c r="E33" s="31"/>
      <c r="F33" s="31">
        <v>720000</v>
      </c>
      <c r="G33" s="35">
        <f t="shared" si="0"/>
        <v>400</v>
      </c>
      <c r="H33" s="12" t="s">
        <v>6</v>
      </c>
    </row>
    <row r="34" spans="1:8" ht="12.75">
      <c r="A34" s="5" t="s">
        <v>30</v>
      </c>
      <c r="B34" s="34" t="s">
        <v>31</v>
      </c>
      <c r="C34" s="34"/>
      <c r="D34" s="31">
        <v>720</v>
      </c>
      <c r="E34" s="31"/>
      <c r="F34" s="31">
        <v>144000</v>
      </c>
      <c r="G34" s="35">
        <f t="shared" si="0"/>
        <v>200</v>
      </c>
      <c r="H34" s="12" t="s">
        <v>6</v>
      </c>
    </row>
    <row r="35" spans="1:8" ht="12.75">
      <c r="A35" s="5" t="s">
        <v>32</v>
      </c>
      <c r="B35" s="30" t="s">
        <v>33</v>
      </c>
      <c r="C35" s="30"/>
      <c r="D35" s="31">
        <v>96100</v>
      </c>
      <c r="E35" s="31"/>
      <c r="F35" s="31">
        <v>961000</v>
      </c>
      <c r="G35" s="35">
        <f t="shared" si="0"/>
        <v>10</v>
      </c>
      <c r="H35" s="12" t="s">
        <v>6</v>
      </c>
    </row>
    <row r="36" spans="1:8" ht="12.75">
      <c r="A36" s="5" t="s">
        <v>34</v>
      </c>
      <c r="B36" s="30" t="s">
        <v>35</v>
      </c>
      <c r="C36" s="30"/>
      <c r="D36" s="31">
        <v>33600</v>
      </c>
      <c r="E36" s="31"/>
      <c r="F36" s="31">
        <v>336000</v>
      </c>
      <c r="G36" s="35">
        <f t="shared" si="0"/>
        <v>10</v>
      </c>
      <c r="H36" s="12" t="s">
        <v>6</v>
      </c>
    </row>
    <row r="37" spans="1:8" ht="12.75">
      <c r="A37" s="36" t="s">
        <v>36</v>
      </c>
      <c r="B37" s="37" t="s">
        <v>37</v>
      </c>
      <c r="C37" s="37"/>
      <c r="D37" s="38">
        <v>26000</v>
      </c>
      <c r="E37" s="38"/>
      <c r="F37" s="38">
        <v>260000</v>
      </c>
      <c r="G37" s="39">
        <f t="shared" si="0"/>
        <v>10</v>
      </c>
      <c r="H37" s="12" t="s">
        <v>6</v>
      </c>
    </row>
    <row r="38" spans="1:8" ht="12.75">
      <c r="A38" s="20" t="s">
        <v>53</v>
      </c>
      <c r="B38" s="31"/>
      <c r="C38" s="31"/>
      <c r="D38" s="5"/>
      <c r="E38" s="5"/>
      <c r="F38" s="47">
        <f>SUM(F32:F37)</f>
        <v>3000000</v>
      </c>
      <c r="G38" s="20"/>
      <c r="H38" s="5"/>
    </row>
    <row r="39" ht="12.75">
      <c r="H39" s="2"/>
    </row>
    <row r="40" spans="1:8" ht="12.75">
      <c r="A40" s="50" t="s">
        <v>50</v>
      </c>
      <c r="B40" s="50"/>
      <c r="C40" s="19"/>
      <c r="D40" s="2"/>
      <c r="E40" s="2"/>
      <c r="F40" s="40" t="s">
        <v>52</v>
      </c>
      <c r="G40" s="40"/>
      <c r="H40" s="41"/>
    </row>
    <row r="41" spans="1:8" ht="12.75">
      <c r="A41" s="20"/>
      <c r="B41" s="20"/>
      <c r="C41" s="42"/>
      <c r="D41" s="2"/>
      <c r="E41" s="2"/>
      <c r="F41" s="43"/>
      <c r="G41" s="43"/>
      <c r="H41" s="41"/>
    </row>
    <row r="42" spans="1:8" ht="12.75">
      <c r="A42" s="10" t="s">
        <v>38</v>
      </c>
      <c r="B42" s="20"/>
      <c r="C42" s="42"/>
      <c r="D42" s="2"/>
      <c r="E42" s="2"/>
      <c r="F42" s="44" t="s">
        <v>38</v>
      </c>
      <c r="G42" s="43"/>
      <c r="H42" s="41"/>
    </row>
    <row r="43" spans="1:8" ht="12.75">
      <c r="A43" s="20" t="s">
        <v>12</v>
      </c>
      <c r="B43" s="45">
        <f>B18</f>
        <v>3.2</v>
      </c>
      <c r="C43" s="12" t="s">
        <v>6</v>
      </c>
      <c r="D43" s="2"/>
      <c r="E43" s="2"/>
      <c r="F43" s="20" t="s">
        <v>12</v>
      </c>
      <c r="G43" s="45">
        <f>D18</f>
        <v>4.2</v>
      </c>
      <c r="H43" s="12" t="s">
        <v>6</v>
      </c>
    </row>
    <row r="44" spans="1:8" ht="12.75">
      <c r="A44" s="20" t="s">
        <v>13</v>
      </c>
      <c r="B44" s="23">
        <f>B19</f>
        <v>0.3</v>
      </c>
      <c r="C44" s="12" t="s">
        <v>6</v>
      </c>
      <c r="D44" s="2"/>
      <c r="E44" s="2"/>
      <c r="F44" s="20" t="s">
        <v>13</v>
      </c>
      <c r="G44" s="23">
        <f>D19</f>
        <v>0.3</v>
      </c>
      <c r="H44" s="12" t="s">
        <v>6</v>
      </c>
    </row>
    <row r="45" spans="1:8" ht="12.75">
      <c r="A45" s="5" t="s">
        <v>26</v>
      </c>
      <c r="B45" s="23">
        <f>4*(G32/2000)</f>
        <v>1</v>
      </c>
      <c r="C45" s="12" t="s">
        <v>6</v>
      </c>
      <c r="D45" s="2"/>
      <c r="E45" s="2"/>
      <c r="F45" s="5" t="s">
        <v>26</v>
      </c>
      <c r="G45" s="23">
        <f>4*(G32/100000)</f>
        <v>0.02</v>
      </c>
      <c r="H45" s="12" t="s">
        <v>6</v>
      </c>
    </row>
    <row r="46" spans="1:8" ht="12.75">
      <c r="A46" s="5" t="s">
        <v>28</v>
      </c>
      <c r="B46" s="23">
        <f>12*(G33/2000)</f>
        <v>2.4000000000000004</v>
      </c>
      <c r="C46" s="12" t="s">
        <v>6</v>
      </c>
      <c r="D46" s="2"/>
      <c r="E46" s="2"/>
      <c r="F46" s="5" t="s">
        <v>28</v>
      </c>
      <c r="G46" s="23">
        <f>30*(G33/100000)</f>
        <v>0.12</v>
      </c>
      <c r="H46" s="12" t="s">
        <v>6</v>
      </c>
    </row>
    <row r="47" spans="1:8" ht="12.75">
      <c r="A47" s="5" t="s">
        <v>30</v>
      </c>
      <c r="B47" s="23">
        <f>4*(G34/2000)</f>
        <v>0.4</v>
      </c>
      <c r="C47" s="12" t="s">
        <v>6</v>
      </c>
      <c r="D47" s="2"/>
      <c r="E47" s="2"/>
      <c r="F47" s="5" t="s">
        <v>30</v>
      </c>
      <c r="G47" s="23">
        <f>10*(G34/100000)</f>
        <v>0.02</v>
      </c>
      <c r="H47" s="12" t="s">
        <v>6</v>
      </c>
    </row>
    <row r="48" spans="1:8" ht="12.75">
      <c r="A48" s="5" t="s">
        <v>32</v>
      </c>
      <c r="B48" s="23">
        <f>20*G35/2000</f>
        <v>0.1</v>
      </c>
      <c r="C48" s="12" t="s">
        <v>6</v>
      </c>
      <c r="D48" s="2"/>
      <c r="E48" s="2"/>
      <c r="F48" s="5" t="s">
        <v>32</v>
      </c>
      <c r="G48" s="23">
        <f>1000*(G35/100000)</f>
        <v>0.1</v>
      </c>
      <c r="H48" s="12" t="s">
        <v>6</v>
      </c>
    </row>
    <row r="49" spans="1:8" ht="12.75">
      <c r="A49" s="5" t="s">
        <v>34</v>
      </c>
      <c r="B49" s="23">
        <f>10*G36/2000</f>
        <v>0.05</v>
      </c>
      <c r="C49" s="12" t="s">
        <v>6</v>
      </c>
      <c r="D49" s="2"/>
      <c r="E49" s="2"/>
      <c r="F49" s="5" t="s">
        <v>34</v>
      </c>
      <c r="G49" s="23">
        <f>500*(G36/100000)</f>
        <v>0.05</v>
      </c>
      <c r="H49" s="12" t="s">
        <v>6</v>
      </c>
    </row>
    <row r="50" spans="1:8" ht="12.75">
      <c r="A50" s="5" t="s">
        <v>36</v>
      </c>
      <c r="B50" s="24">
        <f>2*G37/2000</f>
        <v>0.01</v>
      </c>
      <c r="C50" s="12" t="s">
        <v>6</v>
      </c>
      <c r="D50" s="2"/>
      <c r="E50" s="2"/>
      <c r="F50" s="5" t="s">
        <v>36</v>
      </c>
      <c r="G50" s="24">
        <f>100*(G37/100000)</f>
        <v>0.01</v>
      </c>
      <c r="H50" s="12" t="s">
        <v>6</v>
      </c>
    </row>
    <row r="51" spans="1:8" ht="12.75">
      <c r="A51" s="20" t="s">
        <v>39</v>
      </c>
      <c r="B51" s="22">
        <f>SUM(B43:B50)</f>
        <v>7.46</v>
      </c>
      <c r="C51" s="12" t="s">
        <v>6</v>
      </c>
      <c r="D51" s="2"/>
      <c r="E51" s="2"/>
      <c r="F51" s="20" t="s">
        <v>39</v>
      </c>
      <c r="G51" s="22">
        <f>SUM(G43:G50)</f>
        <v>4.8199999999999985</v>
      </c>
      <c r="H51" s="12" t="s">
        <v>6</v>
      </c>
    </row>
    <row r="52" spans="1:8" ht="12.75">
      <c r="A52" s="42"/>
      <c r="B52" s="25"/>
      <c r="C52" s="25"/>
      <c r="F52" s="42"/>
      <c r="G52" s="25"/>
      <c r="H52" s="41"/>
    </row>
    <row r="53" ht="12.75">
      <c r="H53" s="2"/>
    </row>
    <row r="54" spans="1:8" ht="12.75">
      <c r="A54" s="5" t="s">
        <v>40</v>
      </c>
      <c r="B54" s="5"/>
      <c r="C54" s="5"/>
      <c r="D54" s="5"/>
      <c r="E54" s="5"/>
      <c r="F54" s="20"/>
      <c r="G54" s="20"/>
      <c r="H54" s="5"/>
    </row>
    <row r="55" spans="1:8" ht="12.75">
      <c r="A55" s="5" t="s">
        <v>41</v>
      </c>
      <c r="B55" s="5"/>
      <c r="C55" s="5"/>
      <c r="D55" s="5"/>
      <c r="E55" s="5"/>
      <c r="F55" s="20"/>
      <c r="G55" s="20"/>
      <c r="H55" s="5"/>
    </row>
    <row r="56" spans="1:8" ht="12.75">
      <c r="A56" s="5"/>
      <c r="B56" s="5"/>
      <c r="C56" s="5"/>
      <c r="D56" s="5"/>
      <c r="E56" s="5"/>
      <c r="F56" s="20"/>
      <c r="G56" s="20"/>
      <c r="H56" s="5"/>
    </row>
    <row r="57" spans="1:8" ht="12.75">
      <c r="A57" s="52" t="s">
        <v>47</v>
      </c>
      <c r="B57" s="52"/>
      <c r="C57" s="52"/>
      <c r="D57" s="52"/>
      <c r="E57" s="52"/>
      <c r="F57" s="52"/>
      <c r="G57" s="53"/>
      <c r="H57" s="54"/>
    </row>
    <row r="58" spans="1:8" ht="12.75">
      <c r="A58" s="53"/>
      <c r="B58" s="53"/>
      <c r="C58" s="53"/>
      <c r="D58" s="53"/>
      <c r="E58" s="53"/>
      <c r="F58" s="53"/>
      <c r="G58" s="53"/>
      <c r="H58" s="54"/>
    </row>
    <row r="59" spans="1:8" ht="12.75">
      <c r="A59" s="53"/>
      <c r="B59" s="53"/>
      <c r="C59" s="53"/>
      <c r="D59" s="53"/>
      <c r="E59" s="53"/>
      <c r="F59" s="53"/>
      <c r="G59" s="53"/>
      <c r="H59" s="54"/>
    </row>
    <row r="60" spans="1:8" ht="12.75">
      <c r="A60" s="53"/>
      <c r="B60" s="53"/>
      <c r="C60" s="53"/>
      <c r="D60" s="53"/>
      <c r="E60" s="53"/>
      <c r="F60" s="53"/>
      <c r="G60" s="53"/>
      <c r="H60" s="54"/>
    </row>
    <row r="61" spans="1:8" ht="12.75">
      <c r="A61" s="53"/>
      <c r="B61" s="53"/>
      <c r="C61" s="53"/>
      <c r="D61" s="53"/>
      <c r="E61" s="53"/>
      <c r="F61" s="53"/>
      <c r="G61" s="53"/>
      <c r="H61" s="54"/>
    </row>
    <row r="62" ht="12.75">
      <c r="H62" s="2"/>
    </row>
    <row r="63" spans="1:8" ht="12.75">
      <c r="A63" s="5" t="s">
        <v>42</v>
      </c>
      <c r="B63" s="5"/>
      <c r="C63" s="5"/>
      <c r="D63" s="5"/>
      <c r="E63" s="5"/>
      <c r="F63" s="20"/>
      <c r="G63" s="20"/>
      <c r="H63" s="5"/>
    </row>
    <row r="64" spans="1:8" ht="12.75">
      <c r="A64" s="5" t="s">
        <v>43</v>
      </c>
      <c r="B64" s="5"/>
      <c r="C64" s="5"/>
      <c r="D64" s="5"/>
      <c r="E64" s="5"/>
      <c r="F64" s="20"/>
      <c r="G64" s="20"/>
      <c r="H64" s="5"/>
    </row>
    <row r="65" spans="1:8" ht="12.75">
      <c r="A65" s="5"/>
      <c r="B65" s="5"/>
      <c r="C65" s="5"/>
      <c r="D65" s="5"/>
      <c r="E65" s="5"/>
      <c r="F65" s="20"/>
      <c r="G65" s="20"/>
      <c r="H65" s="5"/>
    </row>
    <row r="66" spans="1:8" ht="12.75">
      <c r="A66" s="52" t="s">
        <v>48</v>
      </c>
      <c r="B66" s="52"/>
      <c r="C66" s="52"/>
      <c r="D66" s="52"/>
      <c r="E66" s="52"/>
      <c r="F66" s="52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ht="12.75">
      <c r="H75" s="2"/>
    </row>
  </sheetData>
  <sheetProtection password="C662" sheet="1" objects="1" scenarios="1"/>
  <mergeCells count="8">
    <mergeCell ref="A57:H61"/>
    <mergeCell ref="A66:H74"/>
    <mergeCell ref="E1:H1"/>
    <mergeCell ref="E2:H2"/>
    <mergeCell ref="A5:D5"/>
    <mergeCell ref="A28:G28"/>
    <mergeCell ref="A29:G29"/>
    <mergeCell ref="A40:B4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27">
      <selection activeCell="A66" sqref="A66:H74"/>
    </sheetView>
  </sheetViews>
  <sheetFormatPr defaultColWidth="9.140625" defaultRowHeight="12.75"/>
  <cols>
    <col min="1" max="1" width="47.140625" style="0" customWidth="1"/>
    <col min="4" max="4" width="13.57421875" style="0" bestFit="1" customWidth="1"/>
    <col min="6" max="6" width="24.28125" style="0" bestFit="1" customWidth="1"/>
  </cols>
  <sheetData>
    <row r="1" spans="1:8" ht="12.75">
      <c r="A1" s="1" t="s">
        <v>46</v>
      </c>
      <c r="B1" s="2"/>
      <c r="C1" s="2"/>
      <c r="D1" s="3" t="s">
        <v>0</v>
      </c>
      <c r="E1" s="55" t="s">
        <v>44</v>
      </c>
      <c r="F1" s="55"/>
      <c r="G1" s="55"/>
      <c r="H1" s="55"/>
    </row>
    <row r="2" spans="1:8" ht="12.75">
      <c r="A2" s="2"/>
      <c r="B2" s="2"/>
      <c r="C2" s="2"/>
      <c r="D2" s="3" t="s">
        <v>1</v>
      </c>
      <c r="E2" s="56" t="s">
        <v>45</v>
      </c>
      <c r="F2" s="56"/>
      <c r="G2" s="56"/>
      <c r="H2" s="56"/>
    </row>
    <row r="3" spans="1:8" ht="12.75">
      <c r="A3" s="2"/>
      <c r="B3" s="2"/>
      <c r="C3" s="2"/>
      <c r="D3" s="2"/>
      <c r="E3" s="2"/>
      <c r="F3" s="4"/>
      <c r="G3" s="2"/>
      <c r="H3" s="2"/>
    </row>
    <row r="4" spans="1:8" ht="12.75">
      <c r="A4" s="5" t="s">
        <v>2</v>
      </c>
      <c r="B4" s="6"/>
      <c r="C4" s="6"/>
      <c r="D4" s="6"/>
      <c r="E4" s="6"/>
      <c r="F4" s="2"/>
      <c r="G4" s="2"/>
      <c r="H4" s="2"/>
    </row>
    <row r="5" spans="1:8" ht="12.75">
      <c r="A5" s="50" t="s">
        <v>49</v>
      </c>
      <c r="B5" s="50"/>
      <c r="C5" s="50"/>
      <c r="D5" s="50"/>
      <c r="E5" s="7"/>
      <c r="F5" s="8"/>
      <c r="H5" s="2"/>
    </row>
    <row r="6" spans="1:8" ht="12.75">
      <c r="A6" s="9"/>
      <c r="B6" s="9"/>
      <c r="C6" s="9"/>
      <c r="D6" s="9"/>
      <c r="E6" s="9"/>
      <c r="H6" s="2"/>
    </row>
    <row r="7" spans="1:8" ht="12.75">
      <c r="A7" s="10" t="s">
        <v>3</v>
      </c>
      <c r="B7" s="5"/>
      <c r="C7" s="5"/>
      <c r="D7" s="5"/>
      <c r="E7" s="5"/>
      <c r="H7" s="2"/>
    </row>
    <row r="8" spans="1:8" ht="12.75">
      <c r="A8" s="10" t="s">
        <v>4</v>
      </c>
      <c r="B8" s="5"/>
      <c r="C8" s="5"/>
      <c r="D8" s="5"/>
      <c r="E8" s="5"/>
      <c r="H8" s="2"/>
    </row>
    <row r="9" spans="1:8" ht="12.75">
      <c r="A9" s="10"/>
      <c r="B9" s="5"/>
      <c r="C9" s="5"/>
      <c r="D9" s="5"/>
      <c r="E9" s="5"/>
      <c r="H9" s="2"/>
    </row>
    <row r="10" spans="1:8" ht="12.75">
      <c r="A10" s="5" t="s">
        <v>5</v>
      </c>
      <c r="B10" s="5"/>
      <c r="C10" s="5"/>
      <c r="D10" s="11">
        <v>3000000</v>
      </c>
      <c r="E10" s="12" t="s">
        <v>6</v>
      </c>
      <c r="H10" s="2"/>
    </row>
    <row r="11" spans="1:8" ht="12.75">
      <c r="A11" s="5" t="s">
        <v>7</v>
      </c>
      <c r="B11" s="5"/>
      <c r="C11" s="5"/>
      <c r="D11" s="13">
        <v>600000</v>
      </c>
      <c r="E11" s="14"/>
      <c r="H11" s="2"/>
    </row>
    <row r="12" spans="1:8" ht="13.5" thickBot="1">
      <c r="A12" s="5" t="s">
        <v>8</v>
      </c>
      <c r="B12" s="5"/>
      <c r="C12" s="5"/>
      <c r="D12" s="15">
        <v>5</v>
      </c>
      <c r="E12" s="16"/>
      <c r="H12" s="2"/>
    </row>
    <row r="13" spans="1:8" ht="13.5" thickTop="1">
      <c r="A13" s="5"/>
      <c r="B13" s="5"/>
      <c r="C13" s="5"/>
      <c r="D13" s="17"/>
      <c r="E13" s="17"/>
      <c r="H13" s="2"/>
    </row>
    <row r="14" spans="1:8" ht="12.75">
      <c r="A14" s="5" t="s">
        <v>9</v>
      </c>
      <c r="B14" s="5"/>
      <c r="C14" s="5"/>
      <c r="D14" s="17"/>
      <c r="E14" s="17"/>
      <c r="H14" s="2"/>
    </row>
    <row r="15" spans="1:8" ht="12.75">
      <c r="A15" s="10" t="s">
        <v>10</v>
      </c>
      <c r="B15" s="5"/>
      <c r="C15" s="5"/>
      <c r="D15" s="5"/>
      <c r="E15" s="5"/>
      <c r="H15" s="2"/>
    </row>
    <row r="16" spans="1:8" ht="12.75">
      <c r="A16" s="10" t="s">
        <v>11</v>
      </c>
      <c r="B16" s="5"/>
      <c r="C16" s="5"/>
      <c r="D16" s="5"/>
      <c r="E16" s="5"/>
      <c r="F16" s="2"/>
      <c r="G16" s="2"/>
      <c r="H16" s="2"/>
    </row>
    <row r="17" spans="1:8" ht="12.75">
      <c r="A17" s="5"/>
      <c r="B17" s="18" t="s">
        <v>50</v>
      </c>
      <c r="C17" s="19"/>
      <c r="D17" s="18" t="s">
        <v>51</v>
      </c>
      <c r="E17" s="19"/>
      <c r="F17" s="2"/>
      <c r="G17" s="2"/>
      <c r="H17" s="2"/>
    </row>
    <row r="18" spans="1:8" ht="12.75">
      <c r="A18" s="20" t="s">
        <v>12</v>
      </c>
      <c r="B18" s="21">
        <v>3.2</v>
      </c>
      <c r="C18" s="12" t="s">
        <v>6</v>
      </c>
      <c r="D18" s="22">
        <v>4.2</v>
      </c>
      <c r="E18" s="12" t="s">
        <v>6</v>
      </c>
      <c r="F18" s="2"/>
      <c r="G18" s="2"/>
      <c r="H18" s="2"/>
    </row>
    <row r="19" spans="1:8" ht="12.75">
      <c r="A19" s="20" t="s">
        <v>13</v>
      </c>
      <c r="B19" s="23">
        <v>0.3</v>
      </c>
      <c r="C19" s="12" t="s">
        <v>6</v>
      </c>
      <c r="D19" s="23">
        <v>0.3</v>
      </c>
      <c r="E19" s="12" t="s">
        <v>6</v>
      </c>
      <c r="F19" s="2"/>
      <c r="G19" s="2"/>
      <c r="H19" s="2"/>
    </row>
    <row r="20" spans="1:8" ht="12.75">
      <c r="A20" s="20" t="s">
        <v>14</v>
      </c>
      <c r="B20" s="24">
        <v>1.5</v>
      </c>
      <c r="C20" s="12" t="s">
        <v>6</v>
      </c>
      <c r="D20" s="24">
        <v>1.5</v>
      </c>
      <c r="E20" s="12" t="s">
        <v>6</v>
      </c>
      <c r="F20" s="2"/>
      <c r="G20" s="2"/>
      <c r="H20" s="2"/>
    </row>
    <row r="21" spans="1:8" ht="12.75">
      <c r="A21" s="20" t="s">
        <v>15</v>
      </c>
      <c r="B21" s="22">
        <v>5</v>
      </c>
      <c r="C21" s="12" t="s">
        <v>6</v>
      </c>
      <c r="D21" s="22">
        <v>6</v>
      </c>
      <c r="E21" s="12" t="s">
        <v>6</v>
      </c>
      <c r="F21" s="2"/>
      <c r="G21" s="2"/>
      <c r="H21" s="2"/>
    </row>
    <row r="22" spans="1:8" ht="12.75">
      <c r="A22" s="20"/>
      <c r="B22" s="17"/>
      <c r="C22" s="25"/>
      <c r="D22" s="17"/>
      <c r="E22" s="17"/>
      <c r="F22" s="2"/>
      <c r="G22" s="2"/>
      <c r="H22" s="2"/>
    </row>
    <row r="23" spans="1:8" ht="12.75">
      <c r="A23" s="20" t="s">
        <v>16</v>
      </c>
      <c r="B23" s="24">
        <v>1.5</v>
      </c>
      <c r="C23" s="12" t="s">
        <v>6</v>
      </c>
      <c r="D23" s="24">
        <v>1.7999999999999998</v>
      </c>
      <c r="E23" s="12" t="s">
        <v>6</v>
      </c>
      <c r="F23" s="2"/>
      <c r="G23" s="2"/>
      <c r="H23" s="2"/>
    </row>
    <row r="24" spans="1:8" ht="13.5" thickBot="1">
      <c r="A24" s="20" t="s">
        <v>17</v>
      </c>
      <c r="B24" s="26">
        <v>6.5</v>
      </c>
      <c r="C24" s="12" t="s">
        <v>6</v>
      </c>
      <c r="D24" s="26">
        <v>7.8</v>
      </c>
      <c r="E24" s="12" t="s">
        <v>6</v>
      </c>
      <c r="F24" s="2"/>
      <c r="G24" s="2"/>
      <c r="H24" s="2"/>
    </row>
    <row r="25" spans="1:8" ht="13.5" thickTop="1">
      <c r="A25" s="20"/>
      <c r="B25" s="17"/>
      <c r="C25" s="17"/>
      <c r="D25" s="17"/>
      <c r="E25" s="17"/>
      <c r="F25" s="2"/>
      <c r="G25" s="2"/>
      <c r="H25" s="2"/>
    </row>
    <row r="26" spans="2:8" ht="12.75">
      <c r="B26" s="27"/>
      <c r="C26" s="27"/>
      <c r="D26" s="27"/>
      <c r="E26" s="27"/>
      <c r="F26" s="2"/>
      <c r="G26" s="2"/>
      <c r="H26" s="2"/>
    </row>
    <row r="27" spans="1:8" ht="12.75">
      <c r="A27" s="28" t="s">
        <v>18</v>
      </c>
      <c r="B27" s="20"/>
      <c r="C27" s="20"/>
      <c r="D27" s="9"/>
      <c r="E27" s="9"/>
      <c r="F27" s="7"/>
      <c r="G27" s="7"/>
      <c r="H27" s="5"/>
    </row>
    <row r="28" spans="1:8" ht="12.75">
      <c r="A28" s="50" t="s">
        <v>49</v>
      </c>
      <c r="B28" s="50"/>
      <c r="C28" s="50"/>
      <c r="D28" s="50"/>
      <c r="E28" s="50"/>
      <c r="F28" s="50"/>
      <c r="G28" s="50"/>
      <c r="H28" s="5"/>
    </row>
    <row r="29" spans="1:8" ht="12.75">
      <c r="A29" s="51" t="s">
        <v>19</v>
      </c>
      <c r="B29" s="51"/>
      <c r="C29" s="51"/>
      <c r="D29" s="51"/>
      <c r="E29" s="51"/>
      <c r="F29" s="51"/>
      <c r="G29" s="51"/>
      <c r="H29" s="5"/>
    </row>
    <row r="30" spans="1:8" ht="12.75">
      <c r="A30" s="7"/>
      <c r="B30" s="7"/>
      <c r="C30" s="7"/>
      <c r="D30" s="7" t="s">
        <v>20</v>
      </c>
      <c r="E30" s="7"/>
      <c r="F30" s="7" t="s">
        <v>20</v>
      </c>
      <c r="G30" s="7" t="s">
        <v>21</v>
      </c>
      <c r="H30" s="5"/>
    </row>
    <row r="31" spans="1:8" ht="12.75">
      <c r="A31" s="29" t="s">
        <v>22</v>
      </c>
      <c r="B31" s="18" t="s">
        <v>23</v>
      </c>
      <c r="C31" s="18"/>
      <c r="D31" s="18" t="s">
        <v>22</v>
      </c>
      <c r="E31" s="18"/>
      <c r="F31" s="18" t="s">
        <v>24</v>
      </c>
      <c r="G31" s="18" t="s">
        <v>25</v>
      </c>
      <c r="H31" s="5"/>
    </row>
    <row r="32" spans="1:8" ht="12.75">
      <c r="A32" s="5" t="s">
        <v>26</v>
      </c>
      <c r="B32" s="30" t="s">
        <v>27</v>
      </c>
      <c r="C32" s="30"/>
      <c r="D32" s="31">
        <v>1158</v>
      </c>
      <c r="E32" s="31"/>
      <c r="F32" s="32">
        <v>579000</v>
      </c>
      <c r="G32" s="33">
        <v>500</v>
      </c>
      <c r="H32" s="12" t="s">
        <v>6</v>
      </c>
    </row>
    <row r="33" spans="1:8" ht="12.75">
      <c r="A33" s="5" t="s">
        <v>28</v>
      </c>
      <c r="B33" s="34" t="s">
        <v>29</v>
      </c>
      <c r="C33" s="34"/>
      <c r="D33" s="31">
        <v>1800</v>
      </c>
      <c r="E33" s="31"/>
      <c r="F33" s="31">
        <v>720000</v>
      </c>
      <c r="G33" s="35">
        <v>400</v>
      </c>
      <c r="H33" s="12" t="s">
        <v>6</v>
      </c>
    </row>
    <row r="34" spans="1:8" ht="12.75">
      <c r="A34" s="5" t="s">
        <v>30</v>
      </c>
      <c r="B34" s="34" t="s">
        <v>31</v>
      </c>
      <c r="C34" s="34"/>
      <c r="D34" s="31">
        <v>720</v>
      </c>
      <c r="E34" s="31"/>
      <c r="F34" s="31">
        <v>144000</v>
      </c>
      <c r="G34" s="35">
        <v>200</v>
      </c>
      <c r="H34" s="12" t="s">
        <v>6</v>
      </c>
    </row>
    <row r="35" spans="1:8" ht="12.75">
      <c r="A35" s="5" t="s">
        <v>32</v>
      </c>
      <c r="B35" s="30" t="s">
        <v>33</v>
      </c>
      <c r="C35" s="30"/>
      <c r="D35" s="31">
        <v>96100</v>
      </c>
      <c r="E35" s="31"/>
      <c r="F35" s="31">
        <v>961000</v>
      </c>
      <c r="G35" s="35">
        <v>10</v>
      </c>
      <c r="H35" s="12" t="s">
        <v>6</v>
      </c>
    </row>
    <row r="36" spans="1:8" ht="12.75">
      <c r="A36" s="5" t="s">
        <v>34</v>
      </c>
      <c r="B36" s="30" t="s">
        <v>35</v>
      </c>
      <c r="C36" s="30"/>
      <c r="D36" s="31">
        <v>33600</v>
      </c>
      <c r="E36" s="31"/>
      <c r="F36" s="31">
        <v>336000</v>
      </c>
      <c r="G36" s="35">
        <v>10</v>
      </c>
      <c r="H36" s="12" t="s">
        <v>6</v>
      </c>
    </row>
    <row r="37" spans="1:8" ht="12.75">
      <c r="A37" s="36" t="s">
        <v>36</v>
      </c>
      <c r="B37" s="37" t="s">
        <v>37</v>
      </c>
      <c r="C37" s="37"/>
      <c r="D37" s="38">
        <v>26000</v>
      </c>
      <c r="E37" s="38"/>
      <c r="F37" s="38">
        <v>260000</v>
      </c>
      <c r="G37" s="39">
        <v>10</v>
      </c>
      <c r="H37" s="12" t="s">
        <v>6</v>
      </c>
    </row>
    <row r="38" spans="1:8" ht="12.75">
      <c r="A38" s="20" t="s">
        <v>53</v>
      </c>
      <c r="B38" s="31"/>
      <c r="C38" s="31"/>
      <c r="D38" s="5"/>
      <c r="E38" s="5"/>
      <c r="F38" s="47">
        <f>SUM(F32:F37)</f>
        <v>3000000</v>
      </c>
      <c r="G38" s="20"/>
      <c r="H38" s="5"/>
    </row>
    <row r="39" ht="12.75">
      <c r="H39" s="2"/>
    </row>
    <row r="40" spans="1:8" ht="12.75">
      <c r="A40" s="50" t="s">
        <v>50</v>
      </c>
      <c r="B40" s="50"/>
      <c r="C40" s="19"/>
      <c r="D40" s="2"/>
      <c r="E40" s="2"/>
      <c r="F40" s="40" t="s">
        <v>52</v>
      </c>
      <c r="G40" s="40"/>
      <c r="H40" s="41"/>
    </row>
    <row r="41" spans="1:8" ht="12.75">
      <c r="A41" s="20"/>
      <c r="B41" s="20"/>
      <c r="C41" s="42"/>
      <c r="D41" s="2"/>
      <c r="E41" s="2"/>
      <c r="F41" s="43"/>
      <c r="G41" s="43"/>
      <c r="H41" s="41"/>
    </row>
    <row r="42" spans="1:8" ht="12.75">
      <c r="A42" s="10" t="s">
        <v>38</v>
      </c>
      <c r="B42" s="20"/>
      <c r="C42" s="42"/>
      <c r="D42" s="2"/>
      <c r="E42" s="2"/>
      <c r="F42" s="44" t="s">
        <v>38</v>
      </c>
      <c r="G42" s="43"/>
      <c r="H42" s="41"/>
    </row>
    <row r="43" spans="1:8" ht="12.75">
      <c r="A43" s="20" t="s">
        <v>12</v>
      </c>
      <c r="B43" s="21">
        <v>3.2</v>
      </c>
      <c r="C43" s="12" t="s">
        <v>6</v>
      </c>
      <c r="D43" s="2"/>
      <c r="E43" s="2"/>
      <c r="F43" s="20" t="s">
        <v>12</v>
      </c>
      <c r="G43" s="45">
        <f>D18</f>
        <v>4.2</v>
      </c>
      <c r="H43" s="12" t="s">
        <v>6</v>
      </c>
    </row>
    <row r="44" spans="1:8" ht="12.75">
      <c r="A44" s="20" t="s">
        <v>13</v>
      </c>
      <c r="B44" s="23">
        <v>0.3</v>
      </c>
      <c r="C44" s="12" t="s">
        <v>6</v>
      </c>
      <c r="D44" s="2"/>
      <c r="E44" s="2"/>
      <c r="F44" s="20" t="s">
        <v>13</v>
      </c>
      <c r="G44" s="23">
        <f>D19</f>
        <v>0.3</v>
      </c>
      <c r="H44" s="12" t="s">
        <v>6</v>
      </c>
    </row>
    <row r="45" spans="1:8" ht="12.75">
      <c r="A45" s="5" t="s">
        <v>26</v>
      </c>
      <c r="B45" s="23">
        <v>1</v>
      </c>
      <c r="C45" s="12" t="s">
        <v>6</v>
      </c>
      <c r="D45" s="2"/>
      <c r="E45" s="2"/>
      <c r="F45" s="5" t="s">
        <v>26</v>
      </c>
      <c r="G45" s="23">
        <f>4*(G32/100000)</f>
        <v>0.02</v>
      </c>
      <c r="H45" s="12" t="s">
        <v>6</v>
      </c>
    </row>
    <row r="46" spans="1:8" ht="12.75">
      <c r="A46" s="5" t="s">
        <v>28</v>
      </c>
      <c r="B46" s="23">
        <v>2.4000000000000004</v>
      </c>
      <c r="C46" s="12" t="s">
        <v>6</v>
      </c>
      <c r="D46" s="2"/>
      <c r="E46" s="2"/>
      <c r="F46" s="5" t="s">
        <v>28</v>
      </c>
      <c r="G46" s="23">
        <f>30*(G33/100000)</f>
        <v>0.12</v>
      </c>
      <c r="H46" s="12" t="s">
        <v>6</v>
      </c>
    </row>
    <row r="47" spans="1:8" ht="12.75">
      <c r="A47" s="5" t="s">
        <v>30</v>
      </c>
      <c r="B47" s="23">
        <v>0.4</v>
      </c>
      <c r="C47" s="12" t="s">
        <v>6</v>
      </c>
      <c r="D47" s="2"/>
      <c r="E47" s="2"/>
      <c r="F47" s="5" t="s">
        <v>30</v>
      </c>
      <c r="G47" s="23">
        <f>10*(G34/100000)</f>
        <v>0.02</v>
      </c>
      <c r="H47" s="12" t="s">
        <v>6</v>
      </c>
    </row>
    <row r="48" spans="1:8" ht="12.75">
      <c r="A48" s="5" t="s">
        <v>32</v>
      </c>
      <c r="B48" s="23">
        <v>0.1</v>
      </c>
      <c r="C48" s="12" t="s">
        <v>6</v>
      </c>
      <c r="D48" s="2"/>
      <c r="E48" s="2"/>
      <c r="F48" s="5" t="s">
        <v>32</v>
      </c>
      <c r="G48" s="23">
        <f>1000*(G35/100000)</f>
        <v>0.1</v>
      </c>
      <c r="H48" s="12" t="s">
        <v>6</v>
      </c>
    </row>
    <row r="49" spans="1:8" ht="12.75">
      <c r="A49" s="5" t="s">
        <v>34</v>
      </c>
      <c r="B49" s="23">
        <v>0.05</v>
      </c>
      <c r="C49" s="12" t="s">
        <v>6</v>
      </c>
      <c r="D49" s="2"/>
      <c r="E49" s="2"/>
      <c r="F49" s="5" t="s">
        <v>34</v>
      </c>
      <c r="G49" s="23">
        <f>500*(G36/100000)</f>
        <v>0.05</v>
      </c>
      <c r="H49" s="12" t="s">
        <v>6</v>
      </c>
    </row>
    <row r="50" spans="1:8" ht="12.75">
      <c r="A50" s="5" t="s">
        <v>36</v>
      </c>
      <c r="B50" s="24">
        <v>0.01</v>
      </c>
      <c r="C50" s="12" t="s">
        <v>6</v>
      </c>
      <c r="D50" s="2"/>
      <c r="E50" s="2"/>
      <c r="F50" s="5" t="s">
        <v>36</v>
      </c>
      <c r="G50" s="24">
        <f>100*(G37/100000)</f>
        <v>0.01</v>
      </c>
      <c r="H50" s="12" t="s">
        <v>6</v>
      </c>
    </row>
    <row r="51" spans="1:8" ht="12.75">
      <c r="A51" s="20" t="s">
        <v>39</v>
      </c>
      <c r="B51" s="22">
        <v>7.46</v>
      </c>
      <c r="C51" s="12" t="s">
        <v>6</v>
      </c>
      <c r="D51" s="2"/>
      <c r="E51" s="2"/>
      <c r="F51" s="20" t="s">
        <v>39</v>
      </c>
      <c r="G51" s="22">
        <f>SUM(G43:G50)</f>
        <v>4.8199999999999985</v>
      </c>
      <c r="H51" s="12" t="s">
        <v>6</v>
      </c>
    </row>
    <row r="52" spans="1:8" ht="12.75">
      <c r="A52" s="42"/>
      <c r="B52" s="25"/>
      <c r="C52" s="25"/>
      <c r="F52" s="42"/>
      <c r="G52" s="25"/>
      <c r="H52" s="41"/>
    </row>
    <row r="53" ht="12.75">
      <c r="H53" s="2"/>
    </row>
    <row r="54" spans="1:8" ht="12.75">
      <c r="A54" s="5" t="s">
        <v>40</v>
      </c>
      <c r="B54" s="5"/>
      <c r="C54" s="5"/>
      <c r="D54" s="5"/>
      <c r="E54" s="5"/>
      <c r="F54" s="20"/>
      <c r="G54" s="20"/>
      <c r="H54" s="5"/>
    </row>
    <row r="55" spans="1:8" ht="12.75">
      <c r="A55" s="5" t="s">
        <v>41</v>
      </c>
      <c r="B55" s="5"/>
      <c r="C55" s="5"/>
      <c r="D55" s="5"/>
      <c r="E55" s="5"/>
      <c r="F55" s="20"/>
      <c r="G55" s="20"/>
      <c r="H55" s="5"/>
    </row>
    <row r="56" spans="1:8" ht="12.75">
      <c r="A56" s="5"/>
      <c r="B56" s="5"/>
      <c r="C56" s="5"/>
      <c r="D56" s="5"/>
      <c r="E56" s="5"/>
      <c r="F56" s="20"/>
      <c r="G56" s="20"/>
      <c r="H56" s="5"/>
    </row>
    <row r="57" spans="1:8" ht="12.75">
      <c r="A57" s="52" t="s">
        <v>54</v>
      </c>
      <c r="B57" s="52"/>
      <c r="C57" s="52"/>
      <c r="D57" s="52"/>
      <c r="E57" s="52"/>
      <c r="F57" s="52"/>
      <c r="G57" s="53"/>
      <c r="H57" s="54"/>
    </row>
    <row r="58" spans="1:8" ht="12.75">
      <c r="A58" s="53"/>
      <c r="B58" s="53"/>
      <c r="C58" s="53"/>
      <c r="D58" s="53"/>
      <c r="E58" s="53"/>
      <c r="F58" s="53"/>
      <c r="G58" s="53"/>
      <c r="H58" s="54"/>
    </row>
    <row r="59" spans="1:8" ht="12.75">
      <c r="A59" s="53"/>
      <c r="B59" s="53"/>
      <c r="C59" s="53"/>
      <c r="D59" s="53"/>
      <c r="E59" s="53"/>
      <c r="F59" s="53"/>
      <c r="G59" s="53"/>
      <c r="H59" s="54"/>
    </row>
    <row r="60" spans="1:8" ht="12.75">
      <c r="A60" s="53"/>
      <c r="B60" s="53"/>
      <c r="C60" s="53"/>
      <c r="D60" s="53"/>
      <c r="E60" s="53"/>
      <c r="F60" s="53"/>
      <c r="G60" s="53"/>
      <c r="H60" s="54"/>
    </row>
    <row r="61" spans="1:8" ht="12.75">
      <c r="A61" s="53"/>
      <c r="B61" s="53"/>
      <c r="C61" s="53"/>
      <c r="D61" s="53"/>
      <c r="E61" s="53"/>
      <c r="F61" s="53"/>
      <c r="G61" s="53"/>
      <c r="H61" s="54"/>
    </row>
    <row r="62" ht="12.75">
      <c r="H62" s="2"/>
    </row>
    <row r="63" spans="1:8" ht="12.75">
      <c r="A63" s="5" t="s">
        <v>42</v>
      </c>
      <c r="B63" s="5"/>
      <c r="C63" s="5"/>
      <c r="D63" s="5"/>
      <c r="E63" s="5"/>
      <c r="F63" s="20"/>
      <c r="G63" s="20"/>
      <c r="H63" s="5"/>
    </row>
    <row r="64" spans="1:8" ht="12.75">
      <c r="A64" s="5" t="s">
        <v>43</v>
      </c>
      <c r="B64" s="5"/>
      <c r="C64" s="5"/>
      <c r="D64" s="5"/>
      <c r="E64" s="5"/>
      <c r="F64" s="20"/>
      <c r="G64" s="20"/>
      <c r="H64" s="5"/>
    </row>
    <row r="65" spans="1:8" ht="12.75">
      <c r="A65" s="5"/>
      <c r="B65" s="5"/>
      <c r="C65" s="5"/>
      <c r="D65" s="5"/>
      <c r="E65" s="5"/>
      <c r="F65" s="20"/>
      <c r="G65" s="20"/>
      <c r="H65" s="5"/>
    </row>
    <row r="66" spans="1:8" ht="12.75">
      <c r="A66" s="52" t="s">
        <v>55</v>
      </c>
      <c r="B66" s="52"/>
      <c r="C66" s="52"/>
      <c r="D66" s="52"/>
      <c r="E66" s="52"/>
      <c r="F66" s="52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ht="12.75">
      <c r="H75" s="2"/>
    </row>
  </sheetData>
  <sheetProtection password="C662" sheet="1" objects="1" scenarios="1"/>
  <mergeCells count="8">
    <mergeCell ref="A57:H61"/>
    <mergeCell ref="A66:H74"/>
    <mergeCell ref="E1:H1"/>
    <mergeCell ref="E2:H2"/>
    <mergeCell ref="A5:D5"/>
    <mergeCell ref="A28:G28"/>
    <mergeCell ref="A29:G29"/>
    <mergeCell ref="A40:B4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gunveen.kaur</cp:lastModifiedBy>
  <dcterms:created xsi:type="dcterms:W3CDTF">2008-05-19T18:53:51Z</dcterms:created>
  <dcterms:modified xsi:type="dcterms:W3CDTF">2010-10-08T10:13:21Z</dcterms:modified>
  <cp:category/>
  <cp:version/>
  <cp:contentType/>
  <cp:contentStatus/>
</cp:coreProperties>
</file>