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20" windowWidth="11340" windowHeight="6285" activeTab="1"/>
  </bookViews>
  <sheets>
    <sheet name="Example 3.1" sheetId="1" r:id="rId1"/>
    <sheet name="Ex. 3.2-Exh. 3.6" sheetId="2" r:id="rId2"/>
    <sheet name="Exhibit 3.8" sheetId="3" r:id="rId3"/>
  </sheets>
  <externalReferences>
    <externalReference r:id="rId6"/>
    <externalReference r:id="rId7"/>
  </externalReferences>
  <definedNames>
    <definedName name="a">#REF!</definedName>
    <definedName name="Ave_path">#REF!</definedName>
    <definedName name="b">#REF!</definedName>
    <definedName name="Confidence_Level">'[2]Normal'!$B$6</definedName>
    <definedName name="LookupTable">#REF!</definedName>
    <definedName name="m">#REF!</definedName>
    <definedName name="Mean">'[2]Normal'!$B$2</definedName>
    <definedName name="Mean_Path1">'[2]Normal'!$B$2</definedName>
    <definedName name="Mean_Path2">'[2]Normal'!$B$15</definedName>
    <definedName name="Mean_Path3">'[2]Normal'!$B$27</definedName>
    <definedName name="Mean_Path4">'[2]Normal'!$B$39</definedName>
    <definedName name="n">'[2]Normal'!$B$4</definedName>
    <definedName name="ProjectDB" localSheetId="1">'Ex. 3.2-Exh. 3.6'!$B$5:$K$12</definedName>
    <definedName name="ProjectDB" localSheetId="0">'Example 3.1'!$B$5:$G$12</definedName>
    <definedName name="ProjectDB">#REF!</definedName>
    <definedName name="s_Path1">'[2]Normal'!$B$3</definedName>
    <definedName name="s_Path2">'[2]Normal'!$B$16</definedName>
    <definedName name="s_Path3">'[2]Normal'!$B$28</definedName>
    <definedName name="s_Path4">'[2]Normal'!$B$40</definedName>
    <definedName name="Standard_Deviation">'[2]Normal'!$B$3</definedName>
    <definedName name="T">#REF!</definedName>
    <definedName name="Table">'[2]Normal'!$C$67:$D$135</definedName>
    <definedName name="tm">#REF!</definedName>
    <definedName name="to">#REF!</definedName>
    <definedName name="tp">#REF!</definedName>
    <definedName name="Var_path">#REF!</definedName>
    <definedName name="X">'[2]Normal'!$C$67:$C$135</definedName>
  </definedNames>
  <calcPr fullCalcOnLoad="1"/>
</workbook>
</file>

<file path=xl/comments2.xml><?xml version="1.0" encoding="utf-8"?>
<comments xmlns="http://schemas.openxmlformats.org/spreadsheetml/2006/main">
  <authors>
    <author>Daniel J. Bragg</author>
    <author>Daniel J Bragg</author>
  </authors>
  <commentList>
    <comment ref="G24" authorId="0">
      <text>
        <r>
          <rPr>
            <sz val="11"/>
            <rFont val="Arial"/>
            <family val="2"/>
          </rPr>
          <t>Since G has the largest "Earliest Finish" time, its "Latest Finish" time is equal to its "Earliest Finish" time.</t>
        </r>
      </text>
    </comment>
    <comment ref="D16" authorId="0">
      <text>
        <r>
          <rPr>
            <sz val="11"/>
            <rFont val="Arial"/>
            <family val="2"/>
          </rPr>
          <t>Expected time is based on the three time estimates.</t>
        </r>
      </text>
    </comment>
    <comment ref="E18" authorId="0">
      <text>
        <r>
          <rPr>
            <sz val="11"/>
            <rFont val="Arial"/>
            <family val="2"/>
          </rPr>
          <t>The "Earlist Start" time for the first activity is always equal to zero.</t>
        </r>
      </text>
    </comment>
    <comment ref="E16" authorId="0">
      <text>
        <r>
          <rPr>
            <sz val="11"/>
            <rFont val="Arial"/>
            <family val="2"/>
          </rPr>
          <t>The "Earliest Start" time is the minimum time delay before starting the activity.
The "Earliest Start" time is determined by the "Latest Finish" time of its predeccessors.</t>
        </r>
      </text>
    </comment>
    <comment ref="F16" authorId="0">
      <text>
        <r>
          <rPr>
            <sz val="11"/>
            <rFont val="Arial"/>
            <family val="2"/>
          </rPr>
          <t>The "Earliest Finish" time is the minimum time delay to complete the activity.
The "Earliest Finish" time equals the "Earliest Start" time plus the expected activity time.</t>
        </r>
      </text>
    </comment>
    <comment ref="G16" authorId="0">
      <text>
        <r>
          <rPr>
            <sz val="11"/>
            <rFont val="Arial"/>
            <family val="2"/>
          </rPr>
          <t>The "Latest Finish" time is the maximum time delay before starting the activity without delaying the project.
The "Latest Finish" time equals the "Latest Start" time minus the expected activity time.</t>
        </r>
      </text>
    </comment>
    <comment ref="H16" authorId="0">
      <text>
        <r>
          <rPr>
            <sz val="11"/>
            <rFont val="Arial"/>
            <family val="2"/>
          </rPr>
          <t>The "Latest Start" time is maximum time delay before finishing the activity without delaying the project.
The "Latest Start" time is determined by the "Latest Finish" time of its predecessors.</t>
        </r>
      </text>
    </comment>
    <comment ref="D5" authorId="1">
      <text>
        <r>
          <rPr>
            <sz val="11"/>
            <rFont val="Tahoma"/>
            <family val="2"/>
          </rPr>
          <t>Optimistic time</t>
        </r>
      </text>
    </comment>
    <comment ref="E5" authorId="1">
      <text>
        <r>
          <rPr>
            <sz val="11"/>
            <rFont val="Tahoma"/>
            <family val="2"/>
          </rPr>
          <t>Most Likely Time</t>
        </r>
      </text>
    </comment>
    <comment ref="F5" authorId="1">
      <text>
        <r>
          <rPr>
            <sz val="11"/>
            <rFont val="Tahoma"/>
            <family val="2"/>
          </rPr>
          <t>Pessimistic Time</t>
        </r>
      </text>
    </comment>
  </commentList>
</comments>
</file>

<file path=xl/comments3.xml><?xml version="1.0" encoding="utf-8"?>
<comments xmlns="http://schemas.openxmlformats.org/spreadsheetml/2006/main">
  <authors>
    <author>Daniel J. Bragg</author>
  </authors>
  <commentList>
    <comment ref="C12" authorId="0">
      <text>
        <r>
          <rPr>
            <sz val="11"/>
            <rFont val="Arial"/>
            <family val="2"/>
          </rPr>
          <t>The "Earliest Start" time is the minimum time delay before starting the activity.
The "Earliest Start" time is determined by the "Latest Finish" time of its predeccessors.</t>
        </r>
      </text>
    </comment>
    <comment ref="D12" authorId="0">
      <text>
        <r>
          <rPr>
            <sz val="11"/>
            <rFont val="Arial"/>
            <family val="2"/>
          </rPr>
          <t>The "Earliest Finish" time is the minimum time delay to complete the activity.
The "Earliest Finish" time equals the "Earliest Start" time plus the expected activity time.</t>
        </r>
      </text>
    </comment>
    <comment ref="E12" authorId="0">
      <text>
        <r>
          <rPr>
            <sz val="11"/>
            <rFont val="Arial"/>
            <family val="2"/>
          </rPr>
          <t>The "Latest Finish" time is the maximum time delay before starting the activity without delaying the project.
The "Latest Finish" time equals the "Latest Start" time minus the expected activity time.</t>
        </r>
      </text>
    </comment>
    <comment ref="F12" authorId="0">
      <text>
        <r>
          <rPr>
            <sz val="11"/>
            <rFont val="Arial"/>
            <family val="2"/>
          </rPr>
          <t>The "Latest Start" time is maximum time delay before finishing the activity without delaying the project.
The "Latest Start" time is determined by the "Latest Finish" time of its predecessors.</t>
        </r>
      </text>
    </comment>
    <comment ref="C13" authorId="0">
      <text>
        <r>
          <rPr>
            <sz val="11"/>
            <rFont val="Arial"/>
            <family val="2"/>
          </rPr>
          <t>The "Earlist Start" time for the first activity is always equal to zero.</t>
        </r>
      </text>
    </comment>
    <comment ref="C4" authorId="0">
      <text>
        <r>
          <rPr>
            <sz val="11"/>
            <rFont val="Arial"/>
            <family val="2"/>
          </rPr>
          <t>Normal time to complete activity.</t>
        </r>
      </text>
    </comment>
    <comment ref="E4" authorId="0">
      <text>
        <r>
          <rPr>
            <sz val="11"/>
            <rFont val="Arial"/>
            <family val="2"/>
          </rPr>
          <t>Activity cost for normal time</t>
        </r>
      </text>
    </comment>
    <comment ref="D4" authorId="0">
      <text>
        <r>
          <rPr>
            <sz val="11"/>
            <rFont val="Arial"/>
            <family val="2"/>
          </rPr>
          <t>Time to complete activity when crashed.</t>
        </r>
      </text>
    </comment>
    <comment ref="F4" authorId="0">
      <text>
        <r>
          <rPr>
            <sz val="11"/>
            <rFont val="Arial"/>
            <family val="2"/>
          </rPr>
          <t>Cost for activity when crashed.</t>
        </r>
      </text>
    </comment>
  </commentList>
</comments>
</file>

<file path=xl/sharedStrings.xml><?xml version="1.0" encoding="utf-8"?>
<sst xmlns="http://schemas.openxmlformats.org/spreadsheetml/2006/main" count="130" uniqueCount="55">
  <si>
    <t>Activity</t>
  </si>
  <si>
    <t>Time</t>
  </si>
  <si>
    <t>Immediate Predecessors</t>
  </si>
  <si>
    <t>P1</t>
  </si>
  <si>
    <t>P2</t>
  </si>
  <si>
    <t>A</t>
  </si>
  <si>
    <t>B</t>
  </si>
  <si>
    <t>C</t>
  </si>
  <si>
    <t>D</t>
  </si>
  <si>
    <t>E</t>
  </si>
  <si>
    <t>F</t>
  </si>
  <si>
    <t>G</t>
  </si>
  <si>
    <t>Path</t>
  </si>
  <si>
    <t>Activities in Path</t>
  </si>
  <si>
    <t>Activity Times</t>
  </si>
  <si>
    <t>Total</t>
  </si>
  <si>
    <t>= Critical Path</t>
  </si>
  <si>
    <t>In this example, each path through the network is identified and evaluated.  The time for a path is the total time for all activities in the path.  The path with the longest time is the "CRITICAL PATH."
In this example there are two critical pathes (A-B-D-E-G) and (A-C-E-G).</t>
  </si>
  <si>
    <t>Activity Designation</t>
  </si>
  <si>
    <t>Expected Time</t>
  </si>
  <si>
    <t>a</t>
  </si>
  <si>
    <t>m</t>
  </si>
  <si>
    <t>b</t>
  </si>
  <si>
    <t>Activity
Variance</t>
  </si>
  <si>
    <t>Time Estimates</t>
  </si>
  <si>
    <t xml:space="preserve">  Design</t>
  </si>
  <si>
    <t xml:space="preserve">  Build prototype</t>
  </si>
  <si>
    <t xml:space="preserve">  Evaluate equipment</t>
  </si>
  <si>
    <t xml:space="preserve">  Test prototype</t>
  </si>
  <si>
    <t xml:space="preserve">  Write report</t>
  </si>
  <si>
    <t xml:space="preserve">  Write methods report</t>
  </si>
  <si>
    <t xml:space="preserve">  Write final report</t>
  </si>
  <si>
    <t>Earliest
Start</t>
  </si>
  <si>
    <t>Latest
Start</t>
  </si>
  <si>
    <t>Earliest
Finish</t>
  </si>
  <si>
    <t>Latest
Finish</t>
  </si>
  <si>
    <t>Slack
Time</t>
  </si>
  <si>
    <t>= Variance of Critical Path</t>
  </si>
  <si>
    <t>= Std. Deviation of Critical Path</t>
  </si>
  <si>
    <t>= Project Due Date</t>
  </si>
  <si>
    <t>= Calculated Z-value</t>
  </si>
  <si>
    <t>= Probability of On-Time Completion</t>
  </si>
  <si>
    <t>= indicates Critical path</t>
  </si>
  <si>
    <t>Normal
Time</t>
  </si>
  <si>
    <t>Crash
Time</t>
  </si>
  <si>
    <t>Normal
Cost</t>
  </si>
  <si>
    <t>Crash
Cost</t>
  </si>
  <si>
    <t>Activity
Cost</t>
  </si>
  <si>
    <t>= Crashed</t>
  </si>
  <si>
    <t>Time To Complete Project =</t>
  </si>
  <si>
    <t>Total Project Cost =</t>
  </si>
  <si>
    <t>Days Crashed</t>
  </si>
  <si>
    <t>Example 3.2 Three Time Estimates</t>
  </si>
  <si>
    <t>Exhibit 3.8 - Time-Cost Trade-off Example</t>
  </si>
  <si>
    <t>Example 3.1 - Single Time Estimate</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</si>
</sst>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quot;$&quot;#,##0_)"/>
    <numFmt numFmtId="166" formatCode="0.0"/>
    <numFmt numFmtId="167" formatCode="0.000"/>
    <numFmt numFmtId="168" formatCode="#,##0_)"/>
    <numFmt numFmtId="169" formatCode="&quot;$&quot;#,##0"/>
    <numFmt numFmtId="170" formatCode="0.0000"/>
    <numFmt numFmtId="171" formatCode="0.00000"/>
    <numFmt numFmtId="172" formatCode="0.0000000"/>
    <numFmt numFmtId="173" formatCode="0.000000"/>
    <numFmt numFmtId="174" formatCode="0.0%"/>
    <numFmt numFmtId="175" formatCode="0.0000000000"/>
    <numFmt numFmtId="176" formatCode="0.00000000000"/>
    <numFmt numFmtId="177" formatCode="0.000000000000"/>
    <numFmt numFmtId="178" formatCode="0.0000000000000"/>
    <numFmt numFmtId="179" formatCode="0.00000000000000"/>
    <numFmt numFmtId="180" formatCode="0.000000000000000"/>
    <numFmt numFmtId="181" formatCode="0.0000000000000000"/>
    <numFmt numFmtId="182" formatCode="0.00000000000000000"/>
    <numFmt numFmtId="183" formatCode="0.000000000000000000"/>
    <numFmt numFmtId="184" formatCode="0.0000000000000000000"/>
    <numFmt numFmtId="185" formatCode="0.00000000"/>
    <numFmt numFmtId="186" formatCode="0.000000000"/>
    <numFmt numFmtId="187" formatCode="&quot;Yes&quot;;&quot;Yes&quot;;&quot;No&quot;"/>
    <numFmt numFmtId="188" formatCode="&quot;True&quot;;&quot;True&quot;;&quot;False&quot;"/>
    <numFmt numFmtId="189" formatCode="&quot;On&quot;;&quot;On&quot;;&quot;Off&quot;"/>
    <numFmt numFmtId="190" formatCode="[$€-2]\ #,##0.00_);[Red]\([$€-2]\ #,##0.00\)"/>
  </numFmts>
  <fonts count="7">
    <font>
      <sz val="10"/>
      <name val="Arial"/>
      <family val="0"/>
    </font>
    <font>
      <sz val="11"/>
      <name val="Arial"/>
      <family val="2"/>
    </font>
    <font>
      <sz val="11"/>
      <name val="Tahoma"/>
      <family val="2"/>
    </font>
    <font>
      <b/>
      <sz val="10"/>
      <name val="Arial"/>
      <family val="0"/>
    </font>
    <font>
      <b/>
      <i/>
      <sz val="10"/>
      <name val="Arial"/>
      <family val="0"/>
    </font>
    <font>
      <i/>
      <sz val="10"/>
      <name val="Arial"/>
      <family val="2"/>
    </font>
    <font>
      <b/>
      <sz val="8"/>
      <name val="Arial"/>
      <family val="2"/>
    </font>
  </fonts>
  <fills count="6">
    <fill>
      <patternFill/>
    </fill>
    <fill>
      <patternFill patternType="gray125"/>
    </fill>
    <fill>
      <patternFill patternType="solid">
        <fgColor indexed="34"/>
        <bgColor indexed="64"/>
      </patternFill>
    </fill>
    <fill>
      <patternFill patternType="solid">
        <fgColor indexed="26"/>
        <bgColor indexed="64"/>
      </patternFill>
    </fill>
    <fill>
      <patternFill patternType="solid">
        <fgColor indexed="13"/>
        <bgColor indexed="64"/>
      </patternFill>
    </fill>
    <fill>
      <patternFill patternType="solid">
        <fgColor indexed="35"/>
        <bgColor indexed="64"/>
      </patternFill>
    </fill>
  </fills>
  <borders count="4">
    <border>
      <left/>
      <right/>
      <top/>
      <bottom/>
      <diagonal/>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72">
    <xf numFmtId="0" fontId="0" fillId="0" borderId="0" xfId="0" applyAlignment="1">
      <alignment/>
    </xf>
    <xf numFmtId="0" fontId="0" fillId="0" borderId="1" xfId="0" applyFont="1" applyFill="1" applyBorder="1" applyAlignment="1" applyProtection="1">
      <alignment horizontal="left" vertical="center"/>
      <protection locked="0"/>
    </xf>
    <xf numFmtId="0" fontId="3" fillId="0" borderId="0" xfId="0" applyFont="1" applyAlignment="1">
      <alignment horizontal="left"/>
    </xf>
    <xf numFmtId="0" fontId="0" fillId="0" borderId="0" xfId="0" applyFont="1" applyAlignment="1">
      <alignment/>
    </xf>
    <xf numFmtId="0" fontId="3" fillId="0" borderId="1" xfId="0" applyFont="1" applyBorder="1" applyAlignment="1" applyProtection="1">
      <alignment horizontal="center" vertical="center"/>
      <protection hidden="1"/>
    </xf>
    <xf numFmtId="0" fontId="0" fillId="0" borderId="0" xfId="0" applyFont="1" applyBorder="1" applyAlignment="1">
      <alignment horizontal="left"/>
    </xf>
    <xf numFmtId="0" fontId="0" fillId="0" borderId="0" xfId="0" applyFont="1" applyBorder="1" applyAlignment="1" applyProtection="1">
      <alignment horizontal="center"/>
      <protection hidden="1"/>
    </xf>
    <xf numFmtId="0" fontId="0" fillId="0" borderId="1" xfId="0" applyFont="1" applyFill="1" applyBorder="1" applyAlignment="1" applyProtection="1">
      <alignment horizontal="center" vertical="center"/>
      <protection locked="0"/>
    </xf>
    <xf numFmtId="166" fontId="0" fillId="0" borderId="1" xfId="0" applyNumberFormat="1" applyFont="1" applyFill="1" applyBorder="1" applyAlignment="1" applyProtection="1">
      <alignment horizontal="center" vertical="center"/>
      <protection locked="0"/>
    </xf>
    <xf numFmtId="2" fontId="0" fillId="0" borderId="1" xfId="0" applyNumberFormat="1" applyFont="1" applyFill="1" applyBorder="1" applyAlignment="1" applyProtection="1">
      <alignment horizontal="center" vertical="center"/>
      <protection locked="0"/>
    </xf>
    <xf numFmtId="0" fontId="0" fillId="0" borderId="1" xfId="0" applyNumberFormat="1" applyFont="1" applyFill="1" applyBorder="1" applyAlignment="1" applyProtection="1">
      <alignment horizontal="center" vertical="center"/>
      <protection locked="0"/>
    </xf>
    <xf numFmtId="0" fontId="0" fillId="0" borderId="0" xfId="0" applyNumberFormat="1" applyFont="1" applyFill="1" applyBorder="1" applyAlignment="1" applyProtection="1">
      <alignment horizontal="center"/>
      <protection locked="0"/>
    </xf>
    <xf numFmtId="0" fontId="0" fillId="0" borderId="0" xfId="0" applyFont="1" applyFill="1" applyBorder="1" applyAlignment="1" applyProtection="1">
      <alignment horizontal="left" vertical="center"/>
      <protection locked="0"/>
    </xf>
    <xf numFmtId="0" fontId="0" fillId="0" borderId="0" xfId="0" applyFont="1" applyFill="1" applyBorder="1" applyAlignment="1" applyProtection="1">
      <alignment horizontal="center" vertical="center"/>
      <protection locked="0"/>
    </xf>
    <xf numFmtId="166" fontId="0" fillId="0" borderId="0" xfId="0" applyNumberFormat="1" applyFont="1" applyFill="1" applyBorder="1" applyAlignment="1" applyProtection="1">
      <alignment horizontal="center" vertical="center"/>
      <protection locked="0"/>
    </xf>
    <xf numFmtId="2" fontId="0" fillId="0" borderId="0" xfId="0" applyNumberFormat="1" applyFont="1" applyFill="1" applyBorder="1" applyAlignment="1" applyProtection="1">
      <alignment horizontal="center" vertical="center"/>
      <protection locked="0"/>
    </xf>
    <xf numFmtId="0" fontId="0" fillId="0" borderId="0" xfId="0" applyNumberFormat="1" applyFont="1" applyFill="1" applyBorder="1" applyAlignment="1" applyProtection="1">
      <alignment horizontal="center" vertical="center"/>
      <protection locked="0"/>
    </xf>
    <xf numFmtId="0" fontId="0" fillId="2" borderId="1" xfId="0" applyFont="1" applyFill="1" applyBorder="1" applyAlignment="1" applyProtection="1">
      <alignment horizontal="center" vertical="center"/>
      <protection locked="0"/>
    </xf>
    <xf numFmtId="166" fontId="0" fillId="2" borderId="1" xfId="0" applyNumberFormat="1" applyFont="1" applyFill="1" applyBorder="1" applyAlignment="1" applyProtection="1">
      <alignment horizontal="center" vertical="center"/>
      <protection locked="0"/>
    </xf>
    <xf numFmtId="166" fontId="0" fillId="0" borderId="2" xfId="0" applyNumberFormat="1" applyFont="1" applyFill="1" applyBorder="1" applyAlignment="1" applyProtection="1">
      <alignment horizontal="center" vertical="center"/>
      <protection locked="0"/>
    </xf>
    <xf numFmtId="166" fontId="0" fillId="0" borderId="0" xfId="0" applyNumberFormat="1" applyFont="1" applyFill="1" applyAlignment="1">
      <alignment horizontal="center"/>
    </xf>
    <xf numFmtId="0" fontId="3" fillId="0" borderId="0" xfId="0" applyFont="1" applyAlignment="1" quotePrefix="1">
      <alignment vertical="center"/>
    </xf>
    <xf numFmtId="2" fontId="0" fillId="0" borderId="0" xfId="0" applyNumberFormat="1" applyFont="1" applyFill="1" applyAlignment="1">
      <alignment horizontal="center"/>
    </xf>
    <xf numFmtId="0" fontId="0" fillId="2" borderId="0" xfId="0" applyFont="1" applyFill="1" applyAlignment="1">
      <alignment/>
    </xf>
    <xf numFmtId="0" fontId="3" fillId="0" borderId="0" xfId="0" applyFont="1" applyAlignment="1" quotePrefix="1">
      <alignment/>
    </xf>
    <xf numFmtId="0" fontId="0" fillId="3" borderId="0" xfId="0" applyNumberFormat="1" applyFont="1" applyFill="1" applyAlignment="1">
      <alignment horizontal="center"/>
    </xf>
    <xf numFmtId="167" fontId="0" fillId="0" borderId="0" xfId="0" applyNumberFormat="1" applyFont="1" applyFill="1" applyAlignment="1">
      <alignment horizontal="center"/>
    </xf>
    <xf numFmtId="0" fontId="3" fillId="0" borderId="1" xfId="0" applyFont="1" applyBorder="1" applyAlignment="1" applyProtection="1">
      <alignment horizontal="center"/>
      <protection hidden="1"/>
    </xf>
    <xf numFmtId="0" fontId="0" fillId="0" borderId="1" xfId="0" applyFont="1" applyFill="1" applyBorder="1" applyAlignment="1" applyProtection="1">
      <alignment horizontal="center"/>
      <protection locked="0"/>
    </xf>
    <xf numFmtId="0" fontId="0" fillId="0" borderId="1" xfId="0" applyNumberFormat="1" applyFont="1" applyFill="1" applyBorder="1" applyAlignment="1" applyProtection="1">
      <alignment horizontal="center"/>
      <protection locked="0"/>
    </xf>
    <xf numFmtId="0" fontId="0" fillId="0" borderId="0" xfId="0" applyFont="1" applyFill="1" applyBorder="1" applyAlignment="1" applyProtection="1">
      <alignment horizontal="center"/>
      <protection locked="0"/>
    </xf>
    <xf numFmtId="0" fontId="3" fillId="0" borderId="0" xfId="0" applyFont="1" applyAlignment="1">
      <alignment horizontal="center"/>
    </xf>
    <xf numFmtId="0" fontId="3" fillId="0" borderId="1" xfId="0" applyFont="1" applyFill="1" applyBorder="1" applyAlignment="1" applyProtection="1">
      <alignment horizontal="center"/>
      <protection locked="0"/>
    </xf>
    <xf numFmtId="0" fontId="3" fillId="0" borderId="1" xfId="0" applyFont="1" applyBorder="1" applyAlignment="1">
      <alignment horizontal="center"/>
    </xf>
    <xf numFmtId="0" fontId="0" fillId="2" borderId="1" xfId="0" applyFont="1" applyFill="1" applyBorder="1" applyAlignment="1">
      <alignment horizontal="center" vertical="center"/>
    </xf>
    <xf numFmtId="0" fontId="0" fillId="0" borderId="1" xfId="0" applyFont="1" applyBorder="1" applyAlignment="1">
      <alignment horizontal="center" vertical="center"/>
    </xf>
    <xf numFmtId="0" fontId="0" fillId="4" borderId="1" xfId="0" applyFont="1" applyFill="1" applyBorder="1" applyAlignment="1">
      <alignment horizontal="center" vertical="center"/>
    </xf>
    <xf numFmtId="0" fontId="0" fillId="4" borderId="0" xfId="0" applyFont="1" applyFill="1" applyAlignment="1">
      <alignment horizontal="center"/>
    </xf>
    <xf numFmtId="0" fontId="0" fillId="0" borderId="0" xfId="0" applyFont="1" applyAlignment="1">
      <alignment horizontal="center"/>
    </xf>
    <xf numFmtId="0" fontId="3" fillId="0" borderId="0" xfId="0" applyFont="1" applyFill="1" applyAlignment="1" applyProtection="1">
      <alignment horizontal="left"/>
      <protection/>
    </xf>
    <xf numFmtId="0" fontId="0" fillId="0" borderId="0" xfId="0" applyFont="1" applyFill="1" applyAlignment="1" applyProtection="1">
      <alignment/>
      <protection/>
    </xf>
    <xf numFmtId="0" fontId="3" fillId="0" borderId="1" xfId="0" applyFont="1" applyFill="1" applyBorder="1" applyAlignment="1" applyProtection="1">
      <alignment horizontal="center" vertical="center" wrapText="1"/>
      <protection/>
    </xf>
    <xf numFmtId="0" fontId="0" fillId="0" borderId="1" xfId="0" applyNumberFormat="1" applyFont="1" applyFill="1" applyBorder="1" applyAlignment="1" applyProtection="1">
      <alignment horizontal="center" vertical="center"/>
      <protection/>
    </xf>
    <xf numFmtId="169" fontId="0" fillId="0" borderId="1" xfId="0" applyNumberFormat="1" applyFont="1" applyFill="1" applyBorder="1" applyAlignment="1" applyProtection="1">
      <alignment horizontal="center" vertical="center"/>
      <protection/>
    </xf>
    <xf numFmtId="0" fontId="0" fillId="5" borderId="0" xfId="0" applyFont="1" applyFill="1" applyAlignment="1" applyProtection="1">
      <alignment/>
      <protection/>
    </xf>
    <xf numFmtId="0" fontId="4" fillId="0" borderId="0" xfId="0" applyFont="1" applyFill="1" applyAlignment="1" applyProtection="1" quotePrefix="1">
      <alignment/>
      <protection/>
    </xf>
    <xf numFmtId="0" fontId="0" fillId="0" borderId="0" xfId="0" applyFont="1" applyFill="1" applyAlignment="1" applyProtection="1">
      <alignment/>
      <protection/>
    </xf>
    <xf numFmtId="0" fontId="0" fillId="0" borderId="1" xfId="0" applyNumberFormat="1" applyFont="1" applyFill="1" applyBorder="1" applyAlignment="1" applyProtection="1">
      <alignment horizontal="center" vertical="center"/>
      <protection/>
    </xf>
    <xf numFmtId="169" fontId="0" fillId="0" borderId="1" xfId="0" applyNumberFormat="1" applyFont="1" applyFill="1" applyBorder="1" applyAlignment="1" applyProtection="1">
      <alignment horizontal="center" vertical="center"/>
      <protection/>
    </xf>
    <xf numFmtId="0" fontId="0" fillId="2" borderId="0" xfId="0" applyFont="1" applyFill="1" applyAlignment="1" applyProtection="1">
      <alignment/>
      <protection/>
    </xf>
    <xf numFmtId="0" fontId="0" fillId="0" borderId="1" xfId="0" applyFont="1" applyFill="1" applyBorder="1" applyAlignment="1" applyProtection="1">
      <alignment horizontal="center" vertical="center"/>
      <protection/>
    </xf>
    <xf numFmtId="0" fontId="0" fillId="3" borderId="1" xfId="0" applyNumberFormat="1" applyFont="1" applyFill="1" applyBorder="1" applyAlignment="1" applyProtection="1">
      <alignment horizontal="center" vertical="center"/>
      <protection locked="0"/>
    </xf>
    <xf numFmtId="0" fontId="0" fillId="0" borderId="0" xfId="0" applyFont="1" applyFill="1" applyAlignment="1" applyProtection="1">
      <alignment horizontal="left" vertical="top"/>
      <protection/>
    </xf>
    <xf numFmtId="0" fontId="4" fillId="0" borderId="0" xfId="0" applyFont="1" applyFill="1" applyAlignment="1" applyProtection="1">
      <alignment horizontal="right"/>
      <protection/>
    </xf>
    <xf numFmtId="169" fontId="3" fillId="0" borderId="0" xfId="0" applyNumberFormat="1" applyFont="1" applyFill="1" applyAlignment="1" applyProtection="1">
      <alignment horizontal="center"/>
      <protection/>
    </xf>
    <xf numFmtId="0" fontId="3" fillId="0" borderId="0" xfId="0" applyNumberFormat="1" applyFont="1" applyFill="1" applyAlignment="1" applyProtection="1">
      <alignment horizontal="center"/>
      <protection/>
    </xf>
    <xf numFmtId="0" fontId="4" fillId="0" borderId="0" xfId="0" applyFont="1" applyAlignment="1">
      <alignment horizontal="left"/>
    </xf>
    <xf numFmtId="0" fontId="5" fillId="0" borderId="0" xfId="0" applyFont="1" applyFill="1" applyAlignment="1" applyProtection="1">
      <alignment/>
      <protection/>
    </xf>
    <xf numFmtId="0" fontId="4" fillId="0" borderId="0" xfId="0" applyFont="1" applyFill="1" applyAlignment="1" applyProtection="1">
      <alignment horizontal="left"/>
      <protection/>
    </xf>
    <xf numFmtId="0" fontId="3" fillId="0" borderId="0" xfId="0" applyFont="1" applyFill="1" applyBorder="1" applyAlignment="1" applyProtection="1">
      <alignment horizontal="center"/>
      <protection locked="0"/>
    </xf>
    <xf numFmtId="0" fontId="3" fillId="0" borderId="0" xfId="0" applyFont="1" applyAlignment="1">
      <alignment horizontal="center"/>
    </xf>
    <xf numFmtId="0" fontId="3" fillId="0" borderId="3" xfId="0" applyFont="1" applyBorder="1" applyAlignment="1">
      <alignment horizontal="center" wrapText="1"/>
    </xf>
    <xf numFmtId="0" fontId="0" fillId="0" borderId="3" xfId="0" applyFont="1" applyBorder="1" applyAlignment="1">
      <alignment horizontal="center" wrapText="1"/>
    </xf>
    <xf numFmtId="0" fontId="0" fillId="5" borderId="0" xfId="0" applyFont="1" applyFill="1" applyBorder="1" applyAlignment="1" applyProtection="1">
      <alignment horizontal="left" vertical="top" wrapText="1"/>
      <protection hidden="1"/>
    </xf>
    <xf numFmtId="0" fontId="0" fillId="5" borderId="0" xfId="0" applyFont="1" applyFill="1" applyAlignment="1">
      <alignment horizontal="left" vertical="top" wrapText="1"/>
    </xf>
    <xf numFmtId="0" fontId="0" fillId="5" borderId="0" xfId="0" applyFont="1" applyFill="1" applyAlignment="1">
      <alignment wrapText="1"/>
    </xf>
    <xf numFmtId="0" fontId="3" fillId="0" borderId="1" xfId="0" applyFont="1" applyBorder="1" applyAlignment="1" applyProtection="1">
      <alignment horizontal="center" vertical="center" wrapText="1"/>
      <protection hidden="1"/>
    </xf>
    <xf numFmtId="0" fontId="0" fillId="0" borderId="1" xfId="0" applyFont="1" applyBorder="1" applyAlignment="1">
      <alignment vertical="center"/>
    </xf>
    <xf numFmtId="0" fontId="3" fillId="0" borderId="1" xfId="0" applyFont="1" applyBorder="1" applyAlignment="1" applyProtection="1">
      <alignment horizontal="center" vertical="center"/>
      <protection hidden="1"/>
    </xf>
    <xf numFmtId="0" fontId="3" fillId="0" borderId="1" xfId="0" applyFont="1" applyBorder="1" applyAlignment="1">
      <alignment horizontal="center" vertical="center" wrapText="1"/>
    </xf>
    <xf numFmtId="0" fontId="0" fillId="0" borderId="1" xfId="0" applyFont="1" applyBorder="1" applyAlignment="1">
      <alignment horizontal="center" vertical="center" wrapText="1"/>
    </xf>
    <xf numFmtId="0" fontId="3" fillId="0" borderId="1" xfId="0" applyFont="1" applyBorder="1" applyAlignment="1">
      <alignment horizontal="center" vertical="center"/>
    </xf>
  </cellXfs>
  <cellStyles count="6">
    <cellStyle name="Normal" xfId="0"/>
    <cellStyle name="Comma" xfId="15"/>
    <cellStyle name="Comma [0]" xfId="16"/>
    <cellStyle name="Currency" xfId="17"/>
    <cellStyle name="Currency [0]" xfId="18"/>
    <cellStyle name="Percent" xfId="19"/>
  </cellStyles>
  <dxfs count="4">
    <dxf>
      <font>
        <b/>
        <i val="0"/>
        <color rgb="FFFF0000"/>
      </font>
      <border/>
    </dxf>
    <dxf>
      <font>
        <b/>
        <i val="0"/>
        <color rgb="FFFF0000"/>
      </font>
      <fill>
        <patternFill patternType="none">
          <bgColor indexed="65"/>
        </patternFill>
      </fill>
      <border/>
    </dxf>
    <dxf>
      <font>
        <b/>
        <i val="0"/>
      </font>
      <fill>
        <patternFill>
          <bgColor rgb="FFFFFF00"/>
        </patternFill>
      </fill>
      <border/>
    </dxf>
    <dxf>
      <fill>
        <patternFill>
          <bgColor rgb="FF00FF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Ch03_CPM_Templa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BA380\Individual%20Models\Project%20Management%20-%20Interactiv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rmal"/>
      <sheetName val="CPM"/>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Normal"/>
      <sheetName val="CPM"/>
    </sheetNames>
    <sheetDataSet>
      <sheetData sheetId="0">
        <row r="2">
          <cell r="B2">
            <v>34</v>
          </cell>
        </row>
        <row r="3">
          <cell r="B3">
            <v>0.8498365855987975</v>
          </cell>
        </row>
        <row r="15">
          <cell r="B15">
            <v>36.50000000000001</v>
          </cell>
        </row>
        <row r="16">
          <cell r="B16">
            <v>1.3228756555322954</v>
          </cell>
        </row>
        <row r="27">
          <cell r="B27">
            <v>35.00000000000001</v>
          </cell>
        </row>
        <row r="28">
          <cell r="B28">
            <v>1.6832508230603462</v>
          </cell>
        </row>
        <row r="39">
          <cell r="B39">
            <v>31.499999999999996</v>
          </cell>
        </row>
        <row r="40">
          <cell r="B40">
            <v>0.9574271077563381</v>
          </cell>
        </row>
        <row r="67">
          <cell r="C67">
            <v>31.365506584643782</v>
          </cell>
          <cell r="D67">
            <v>0.0038440555649869542</v>
          </cell>
        </row>
        <row r="68">
          <cell r="C68">
            <v>31.45049024320366</v>
          </cell>
          <cell r="D68">
            <v>0.005214941892406452</v>
          </cell>
        </row>
        <row r="69">
          <cell r="C69">
            <v>31.535473901763538</v>
          </cell>
          <cell r="D69">
            <v>0.007004325914708312</v>
          </cell>
        </row>
        <row r="70">
          <cell r="C70">
            <v>31.620457560323416</v>
          </cell>
          <cell r="D70">
            <v>0.00931408663396621</v>
          </cell>
        </row>
        <row r="71">
          <cell r="C71">
            <v>31.705441218883294</v>
          </cell>
          <cell r="D71">
            <v>0.012262280761990893</v>
          </cell>
        </row>
        <row r="72">
          <cell r="C72">
            <v>31.790424877443172</v>
          </cell>
          <cell r="D72">
            <v>0.01598303657886994</v>
          </cell>
        </row>
        <row r="73">
          <cell r="C73">
            <v>31.87540853600305</v>
          </cell>
          <cell r="D73">
            <v>0.020625495290038973</v>
          </cell>
        </row>
        <row r="74">
          <cell r="C74">
            <v>31.960392194562928</v>
          </cell>
          <cell r="D74">
            <v>0.026351572377960528</v>
          </cell>
        </row>
        <row r="75">
          <cell r="C75">
            <v>32.045375853122806</v>
          </cell>
          <cell r="D75">
            <v>0.03333233497078142</v>
          </cell>
        </row>
        <row r="76">
          <cell r="C76">
            <v>32.130359511682684</v>
          </cell>
          <cell r="D76">
            <v>0.04174284026762565</v>
          </cell>
        </row>
        <row r="77">
          <cell r="C77">
            <v>32.21534317024256</v>
          </cell>
          <cell r="D77">
            <v>0.051755357118969204</v>
          </cell>
        </row>
        <row r="78">
          <cell r="C78">
            <v>32.30032682880244</v>
          </cell>
          <cell r="D78">
            <v>0.06353099810965458</v>
          </cell>
        </row>
        <row r="79">
          <cell r="C79">
            <v>32.38531048736232</v>
          </cell>
          <cell r="D79">
            <v>0.07720991998532092</v>
          </cell>
        </row>
        <row r="80">
          <cell r="C80">
            <v>32.470294145922196</v>
          </cell>
          <cell r="D80">
            <v>0.0929003994871213</v>
          </cell>
        </row>
        <row r="81">
          <cell r="C81">
            <v>32.555277804482074</v>
          </cell>
          <cell r="D81">
            <v>0.11066724941080912</v>
          </cell>
        </row>
        <row r="82">
          <cell r="C82">
            <v>32.64026146304195</v>
          </cell>
          <cell r="D82">
            <v>0.13052019242182455</v>
          </cell>
        </row>
        <row r="83">
          <cell r="C83">
            <v>32.72524512160183</v>
          </cell>
          <cell r="D83">
            <v>0.1524029417663153</v>
          </cell>
        </row>
        <row r="84">
          <cell r="C84">
            <v>32.81022878016171</v>
          </cell>
          <cell r="D84">
            <v>0.1761838313071124</v>
          </cell>
        </row>
        <row r="85">
          <cell r="C85">
            <v>32.895212438721586</v>
          </cell>
          <cell r="D85">
            <v>0.20164887573893578</v>
          </cell>
        </row>
        <row r="86">
          <cell r="C86">
            <v>32.980196097281464</v>
          </cell>
          <cell r="D86">
            <v>0.2284981116062386</v>
          </cell>
        </row>
        <row r="87">
          <cell r="C87">
            <v>33.06517975584134</v>
          </cell>
          <cell r="D87">
            <v>0.2563459619463861</v>
          </cell>
        </row>
        <row r="88">
          <cell r="C88">
            <v>33.15016341440122</v>
          </cell>
          <cell r="D88">
            <v>0.28472617985568965</v>
          </cell>
        </row>
        <row r="89">
          <cell r="C89">
            <v>33.2351470729611</v>
          </cell>
          <cell r="D89">
            <v>0.3131016649645353</v>
          </cell>
        </row>
        <row r="90">
          <cell r="C90">
            <v>33.320130731520976</v>
          </cell>
          <cell r="D90">
            <v>0.3408791262585725</v>
          </cell>
        </row>
        <row r="91">
          <cell r="C91">
            <v>33.405114390080854</v>
          </cell>
          <cell r="D91">
            <v>0.36742820756151534</v>
          </cell>
        </row>
        <row r="92">
          <cell r="C92">
            <v>33.49009804864073</v>
          </cell>
          <cell r="D92">
            <v>0.3921043275125783</v>
          </cell>
        </row>
        <row r="93">
          <cell r="C93">
            <v>33.57508170720061</v>
          </cell>
          <cell r="D93">
            <v>0.41427414720705985</v>
          </cell>
        </row>
        <row r="94">
          <cell r="C94">
            <v>33.66006536576049</v>
          </cell>
          <cell r="D94">
            <v>0.43334229961850884</v>
          </cell>
        </row>
        <row r="95">
          <cell r="C95">
            <v>33.745049024320366</v>
          </cell>
          <cell r="D95">
            <v>0.4487778261414785</v>
          </cell>
        </row>
        <row r="96">
          <cell r="C96">
            <v>33.830032682880244</v>
          </cell>
          <cell r="D96">
            <v>0.46013869089894077</v>
          </cell>
        </row>
        <row r="97">
          <cell r="C97">
            <v>33.91501634144012</v>
          </cell>
          <cell r="D97">
            <v>0.4670927966666885</v>
          </cell>
        </row>
        <row r="98">
          <cell r="C98">
            <v>34</v>
          </cell>
          <cell r="D98">
            <v>0.46943410905325617</v>
          </cell>
        </row>
        <row r="99">
          <cell r="C99">
            <v>34.08498365855988</v>
          </cell>
          <cell r="D99">
            <v>0.4670927966666885</v>
          </cell>
        </row>
        <row r="100">
          <cell r="C100">
            <v>34.169967317119756</v>
          </cell>
          <cell r="D100">
            <v>0.46013869089894077</v>
          </cell>
        </row>
        <row r="101">
          <cell r="C101">
            <v>34.254950975679634</v>
          </cell>
          <cell r="D101">
            <v>0.4487778261414785</v>
          </cell>
        </row>
        <row r="102">
          <cell r="C102">
            <v>34.33993463423951</v>
          </cell>
          <cell r="D102">
            <v>0.43334229961850884</v>
          </cell>
        </row>
        <row r="103">
          <cell r="C103">
            <v>34.42491829279939</v>
          </cell>
          <cell r="D103">
            <v>0.41427414720705985</v>
          </cell>
        </row>
        <row r="104">
          <cell r="C104">
            <v>34.50990195135927</v>
          </cell>
          <cell r="D104">
            <v>0.3921043275125783</v>
          </cell>
        </row>
        <row r="105">
          <cell r="C105">
            <v>34.594885609919146</v>
          </cell>
          <cell r="D105">
            <v>0.36742820756151534</v>
          </cell>
        </row>
        <row r="106">
          <cell r="C106">
            <v>34.679869268479024</v>
          </cell>
          <cell r="D106">
            <v>0.3408791262585725</v>
          </cell>
        </row>
        <row r="107">
          <cell r="C107">
            <v>34.7648529270389</v>
          </cell>
          <cell r="D107">
            <v>0.3131016649645353</v>
          </cell>
        </row>
        <row r="108">
          <cell r="C108">
            <v>34.84983658559878</v>
          </cell>
          <cell r="D108">
            <v>0.28472617985568965</v>
          </cell>
        </row>
        <row r="109">
          <cell r="C109">
            <v>34.93482024415866</v>
          </cell>
          <cell r="D109">
            <v>0.2563459619463861</v>
          </cell>
        </row>
        <row r="110">
          <cell r="C110">
            <v>35.019803902718536</v>
          </cell>
          <cell r="D110">
            <v>0.2284981116062386</v>
          </cell>
        </row>
        <row r="111">
          <cell r="C111">
            <v>35.104787561278414</v>
          </cell>
          <cell r="D111">
            <v>0.20164887573893578</v>
          </cell>
        </row>
        <row r="112">
          <cell r="C112">
            <v>35.18977121983829</v>
          </cell>
          <cell r="D112">
            <v>0.1761838313071124</v>
          </cell>
        </row>
        <row r="113">
          <cell r="C113">
            <v>35.27475487839817</v>
          </cell>
          <cell r="D113">
            <v>0.1524029417663153</v>
          </cell>
        </row>
        <row r="114">
          <cell r="C114">
            <v>35.35973853695805</v>
          </cell>
          <cell r="D114">
            <v>0.13052019242182455</v>
          </cell>
        </row>
        <row r="115">
          <cell r="C115">
            <v>35.444722195517926</v>
          </cell>
          <cell r="D115">
            <v>0.11066724941080912</v>
          </cell>
        </row>
        <row r="116">
          <cell r="C116">
            <v>35.529705854077804</v>
          </cell>
          <cell r="D116">
            <v>0.0929003994871213</v>
          </cell>
        </row>
        <row r="117">
          <cell r="C117">
            <v>35.61468951263768</v>
          </cell>
          <cell r="D117">
            <v>0.07720991998532092</v>
          </cell>
        </row>
        <row r="118">
          <cell r="C118">
            <v>35.69967317119756</v>
          </cell>
          <cell r="D118">
            <v>0.06353099810965458</v>
          </cell>
        </row>
        <row r="119">
          <cell r="C119">
            <v>35.78465682975744</v>
          </cell>
          <cell r="D119">
            <v>0.051755357118969204</v>
          </cell>
        </row>
        <row r="120">
          <cell r="C120">
            <v>35.869640488317316</v>
          </cell>
          <cell r="D120">
            <v>0.04174284026762565</v>
          </cell>
        </row>
        <row r="121">
          <cell r="C121">
            <v>35.954624146877194</v>
          </cell>
          <cell r="D121">
            <v>0.03333233497078142</v>
          </cell>
        </row>
        <row r="122">
          <cell r="C122">
            <v>36.03960780543707</v>
          </cell>
          <cell r="D122">
            <v>0.026351572377960528</v>
          </cell>
        </row>
        <row r="123">
          <cell r="C123">
            <v>36.12459146399695</v>
          </cell>
          <cell r="D123">
            <v>0.020625495290038973</v>
          </cell>
        </row>
        <row r="124">
          <cell r="C124">
            <v>36.20957512255683</v>
          </cell>
          <cell r="D124">
            <v>0.01598303657886994</v>
          </cell>
        </row>
        <row r="125">
          <cell r="C125">
            <v>36.294558781116706</v>
          </cell>
          <cell r="D125">
            <v>0.012262280761990893</v>
          </cell>
        </row>
        <row r="126">
          <cell r="C126">
            <v>36.379542439676584</v>
          </cell>
          <cell r="D126">
            <v>0.00931408663396621</v>
          </cell>
        </row>
        <row r="127">
          <cell r="C127">
            <v>36.46452609823646</v>
          </cell>
          <cell r="D127">
            <v>0.007004325914708312</v>
          </cell>
        </row>
        <row r="128">
          <cell r="C128">
            <v>36.54950975679634</v>
          </cell>
          <cell r="D128">
            <v>0.005214941892406452</v>
          </cell>
        </row>
        <row r="129">
          <cell r="C129">
            <v>36.63449341535622</v>
          </cell>
          <cell r="D129">
            <v>0.0038440555649869542</v>
          </cell>
        </row>
        <row r="130">
          <cell r="C130">
            <v>36.719477073916096</v>
          </cell>
          <cell r="D130">
            <v>0.002805348983399568</v>
          </cell>
        </row>
        <row r="131">
          <cell r="C131">
            <v>36.804460732475974</v>
          </cell>
          <cell r="D131">
            <v>0.0020269413770181944</v>
          </cell>
        </row>
        <row r="132">
          <cell r="C132">
            <v>36.88944439103585</v>
          </cell>
          <cell r="D132">
            <v>0.0014499483657850385</v>
          </cell>
        </row>
        <row r="133">
          <cell r="C133">
            <v>36.97442804959573</v>
          </cell>
          <cell r="D133">
            <v>0.0010268829441263526</v>
          </cell>
        </row>
        <row r="134">
          <cell r="C134">
            <v>37.05941170815561</v>
          </cell>
          <cell r="D134">
            <v>0.0007200230497052414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4"/>
  <dimension ref="B2:J26"/>
  <sheetViews>
    <sheetView showGridLines="0" workbookViewId="0" topLeftCell="A1">
      <selection activeCell="A1" sqref="A1"/>
    </sheetView>
  </sheetViews>
  <sheetFormatPr defaultColWidth="9.140625" defaultRowHeight="12.75"/>
  <cols>
    <col min="1" max="1" width="9.140625" style="3" customWidth="1"/>
    <col min="2" max="7" width="9.7109375" style="3" customWidth="1"/>
    <col min="8" max="8" width="9.140625" style="3" customWidth="1"/>
    <col min="9" max="9" width="11.00390625" style="3" customWidth="1"/>
    <col min="10" max="16384" width="9.140625" style="3" customWidth="1"/>
  </cols>
  <sheetData>
    <row r="2" ht="12.75">
      <c r="B2" s="56" t="s">
        <v>54</v>
      </c>
    </row>
    <row r="4" spans="4:7" ht="30.75" customHeight="1">
      <c r="D4" s="61" t="s">
        <v>2</v>
      </c>
      <c r="E4" s="62"/>
      <c r="F4" s="5"/>
      <c r="G4" s="5"/>
    </row>
    <row r="5" spans="2:10" ht="12.75">
      <c r="B5" s="27" t="s">
        <v>0</v>
      </c>
      <c r="C5" s="27" t="s">
        <v>1</v>
      </c>
      <c r="D5" s="27" t="s">
        <v>3</v>
      </c>
      <c r="E5" s="27" t="s">
        <v>4</v>
      </c>
      <c r="F5" s="6"/>
      <c r="G5" s="63" t="s">
        <v>17</v>
      </c>
      <c r="H5" s="64"/>
      <c r="I5" s="64"/>
      <c r="J5" s="64"/>
    </row>
    <row r="6" spans="2:10" ht="12.75">
      <c r="B6" s="28" t="s">
        <v>5</v>
      </c>
      <c r="C6" s="28">
        <v>21</v>
      </c>
      <c r="D6" s="29"/>
      <c r="E6" s="29"/>
      <c r="F6" s="11"/>
      <c r="G6" s="64"/>
      <c r="H6" s="64"/>
      <c r="I6" s="64"/>
      <c r="J6" s="64"/>
    </row>
    <row r="7" spans="2:10" ht="12.75">
      <c r="B7" s="28" t="s">
        <v>6</v>
      </c>
      <c r="C7" s="28">
        <v>5</v>
      </c>
      <c r="D7" s="29" t="s">
        <v>5</v>
      </c>
      <c r="E7" s="29"/>
      <c r="F7" s="11"/>
      <c r="G7" s="64"/>
      <c r="H7" s="64"/>
      <c r="I7" s="64"/>
      <c r="J7" s="64"/>
    </row>
    <row r="8" spans="2:10" ht="12.75">
      <c r="B8" s="28" t="s">
        <v>7</v>
      </c>
      <c r="C8" s="28">
        <v>7</v>
      </c>
      <c r="D8" s="29" t="s">
        <v>5</v>
      </c>
      <c r="E8" s="29"/>
      <c r="F8" s="11"/>
      <c r="G8" s="64"/>
      <c r="H8" s="64"/>
      <c r="I8" s="64"/>
      <c r="J8" s="64"/>
    </row>
    <row r="9" spans="2:10" ht="12.75">
      <c r="B9" s="28" t="s">
        <v>8</v>
      </c>
      <c r="C9" s="28">
        <v>2</v>
      </c>
      <c r="D9" s="29" t="s">
        <v>6</v>
      </c>
      <c r="E9" s="29"/>
      <c r="F9" s="11"/>
      <c r="G9" s="64"/>
      <c r="H9" s="64"/>
      <c r="I9" s="64"/>
      <c r="J9" s="64"/>
    </row>
    <row r="10" spans="2:10" ht="12.75">
      <c r="B10" s="28" t="s">
        <v>9</v>
      </c>
      <c r="C10" s="28">
        <v>5</v>
      </c>
      <c r="D10" s="29" t="s">
        <v>7</v>
      </c>
      <c r="E10" s="29" t="s">
        <v>8</v>
      </c>
      <c r="F10" s="11"/>
      <c r="G10" s="65"/>
      <c r="H10" s="65"/>
      <c r="I10" s="65"/>
      <c r="J10" s="65"/>
    </row>
    <row r="11" spans="2:10" ht="12.75">
      <c r="B11" s="28" t="s">
        <v>10</v>
      </c>
      <c r="C11" s="28">
        <v>8</v>
      </c>
      <c r="D11" s="29" t="s">
        <v>7</v>
      </c>
      <c r="E11" s="29" t="s">
        <v>8</v>
      </c>
      <c r="F11" s="11"/>
      <c r="G11" s="65"/>
      <c r="H11" s="65"/>
      <c r="I11" s="65"/>
      <c r="J11" s="65"/>
    </row>
    <row r="12" spans="2:10" ht="12.75">
      <c r="B12" s="28" t="s">
        <v>11</v>
      </c>
      <c r="C12" s="28">
        <v>2</v>
      </c>
      <c r="D12" s="29" t="s">
        <v>9</v>
      </c>
      <c r="E12" s="29" t="s">
        <v>10</v>
      </c>
      <c r="F12" s="11"/>
      <c r="G12" s="65"/>
      <c r="H12" s="65"/>
      <c r="I12" s="65"/>
      <c r="J12" s="65"/>
    </row>
    <row r="13" spans="2:7" ht="12.75">
      <c r="B13" s="30"/>
      <c r="C13" s="30"/>
      <c r="D13" s="11"/>
      <c r="E13" s="11"/>
      <c r="F13" s="11"/>
      <c r="G13" s="11"/>
    </row>
    <row r="14" spans="2:7" ht="12.75">
      <c r="B14" s="30"/>
      <c r="C14" s="59" t="s">
        <v>13</v>
      </c>
      <c r="D14" s="60"/>
      <c r="E14" s="60"/>
      <c r="F14" s="60"/>
      <c r="G14" s="60"/>
    </row>
    <row r="15" spans="2:7" ht="12.75">
      <c r="B15" s="32" t="s">
        <v>12</v>
      </c>
      <c r="C15" s="32">
        <v>1</v>
      </c>
      <c r="D15" s="32">
        <v>2</v>
      </c>
      <c r="E15" s="32">
        <v>3</v>
      </c>
      <c r="F15" s="33">
        <v>4</v>
      </c>
      <c r="G15" s="33">
        <v>5</v>
      </c>
    </row>
    <row r="16" spans="2:7" ht="12.75">
      <c r="B16" s="34">
        <v>1</v>
      </c>
      <c r="C16" s="34" t="s">
        <v>5</v>
      </c>
      <c r="D16" s="34" t="s">
        <v>6</v>
      </c>
      <c r="E16" s="34" t="s">
        <v>8</v>
      </c>
      <c r="F16" s="34" t="s">
        <v>9</v>
      </c>
      <c r="G16" s="34" t="s">
        <v>11</v>
      </c>
    </row>
    <row r="17" spans="2:7" ht="12.75">
      <c r="B17" s="35">
        <v>2</v>
      </c>
      <c r="C17" s="35" t="s">
        <v>5</v>
      </c>
      <c r="D17" s="35" t="s">
        <v>6</v>
      </c>
      <c r="E17" s="35" t="s">
        <v>8</v>
      </c>
      <c r="F17" s="35" t="s">
        <v>10</v>
      </c>
      <c r="G17" s="35" t="s">
        <v>11</v>
      </c>
    </row>
    <row r="18" spans="2:7" ht="12.75">
      <c r="B18" s="34">
        <v>3</v>
      </c>
      <c r="C18" s="34" t="s">
        <v>5</v>
      </c>
      <c r="D18" s="34" t="s">
        <v>7</v>
      </c>
      <c r="E18" s="34" t="s">
        <v>9</v>
      </c>
      <c r="F18" s="34" t="s">
        <v>11</v>
      </c>
      <c r="G18" s="35"/>
    </row>
    <row r="19" spans="2:7" ht="12.75">
      <c r="B19" s="35">
        <v>4</v>
      </c>
      <c r="C19" s="35" t="s">
        <v>5</v>
      </c>
      <c r="D19" s="35" t="s">
        <v>7</v>
      </c>
      <c r="E19" s="35" t="s">
        <v>10</v>
      </c>
      <c r="F19" s="35" t="s">
        <v>11</v>
      </c>
      <c r="G19" s="35"/>
    </row>
    <row r="21" spans="2:7" ht="12.75">
      <c r="B21" s="30"/>
      <c r="C21" s="59" t="s">
        <v>14</v>
      </c>
      <c r="D21" s="60"/>
      <c r="E21" s="60"/>
      <c r="F21" s="60"/>
      <c r="G21" s="60"/>
    </row>
    <row r="22" spans="2:8" ht="12.75">
      <c r="B22" s="32" t="s">
        <v>12</v>
      </c>
      <c r="C22" s="32">
        <v>1</v>
      </c>
      <c r="D22" s="32">
        <v>2</v>
      </c>
      <c r="E22" s="32">
        <v>3</v>
      </c>
      <c r="F22" s="33">
        <v>4</v>
      </c>
      <c r="G22" s="33">
        <v>5</v>
      </c>
      <c r="H22" s="31" t="s">
        <v>15</v>
      </c>
    </row>
    <row r="23" spans="2:9" ht="12.75">
      <c r="B23" s="36">
        <v>1</v>
      </c>
      <c r="C23" s="36">
        <v>21</v>
      </c>
      <c r="D23" s="36">
        <v>5</v>
      </c>
      <c r="E23" s="36">
        <v>2</v>
      </c>
      <c r="F23" s="34">
        <v>8</v>
      </c>
      <c r="G23" s="36">
        <v>2</v>
      </c>
      <c r="H23" s="37">
        <f>SUM(C23:G23)</f>
        <v>38</v>
      </c>
      <c r="I23" s="24" t="s">
        <v>16</v>
      </c>
    </row>
    <row r="24" spans="2:8" ht="12.75">
      <c r="B24" s="35">
        <v>2</v>
      </c>
      <c r="C24" s="35">
        <v>21</v>
      </c>
      <c r="D24" s="35">
        <v>5</v>
      </c>
      <c r="E24" s="35">
        <v>2</v>
      </c>
      <c r="F24" s="35">
        <v>5</v>
      </c>
      <c r="G24" s="35">
        <v>2</v>
      </c>
      <c r="H24" s="38">
        <f>SUM(C24:G24)</f>
        <v>35</v>
      </c>
    </row>
    <row r="25" spans="2:9" ht="12.75">
      <c r="B25" s="36">
        <v>3</v>
      </c>
      <c r="C25" s="36">
        <v>21</v>
      </c>
      <c r="D25" s="36">
        <v>7</v>
      </c>
      <c r="E25" s="36">
        <v>8</v>
      </c>
      <c r="F25" s="36">
        <v>2</v>
      </c>
      <c r="G25" s="36"/>
      <c r="H25" s="37">
        <f>SUM(C25:G25)</f>
        <v>38</v>
      </c>
      <c r="I25" s="24" t="s">
        <v>16</v>
      </c>
    </row>
    <row r="26" spans="2:8" ht="12.75">
      <c r="B26" s="35">
        <v>4</v>
      </c>
      <c r="C26" s="35">
        <v>21</v>
      </c>
      <c r="D26" s="35">
        <v>7</v>
      </c>
      <c r="E26" s="35">
        <v>5</v>
      </c>
      <c r="F26" s="35">
        <v>2</v>
      </c>
      <c r="G26" s="35"/>
      <c r="H26" s="38">
        <f>SUM(C26:G26)</f>
        <v>35</v>
      </c>
    </row>
  </sheetData>
  <mergeCells count="4">
    <mergeCell ref="C14:G14"/>
    <mergeCell ref="D4:E4"/>
    <mergeCell ref="C21:G21"/>
    <mergeCell ref="G5:J12"/>
  </mergeCells>
  <conditionalFormatting sqref="C15:E15 C22:E22">
    <cfRule type="expression" priority="1" dxfId="0" stopIfTrue="1">
      <formula>AND(ISNUMBER($K15),$K15=0)</formula>
    </cfRule>
  </conditionalFormatting>
  <conditionalFormatting sqref="B6:C14 B21:C21 D6:F13 G13">
    <cfRule type="expression" priority="2" dxfId="1" stopIfTrue="1">
      <formula>AND(ISNUMBER($L6),$L6=0)</formula>
    </cfRule>
  </conditionalFormatting>
  <conditionalFormatting sqref="B15 B22">
    <cfRule type="expression" priority="3" dxfId="1" stopIfTrue="1">
      <formula>AND(ISNUMBER($L16),$L16=0)</formula>
    </cfRule>
  </conditionalFormatting>
  <printOptions horizontalCentered="1"/>
  <pageMargins left="0.75" right="0.75" top="1.5" bottom="1" header="1"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5">
    <pageSetUpPr fitToPage="1"/>
  </sheetPr>
  <dimension ref="B2:K30"/>
  <sheetViews>
    <sheetView showGridLines="0" tabSelected="1" workbookViewId="0" topLeftCell="A1">
      <selection activeCell="A1" sqref="A1"/>
    </sheetView>
  </sheetViews>
  <sheetFormatPr defaultColWidth="9.140625" defaultRowHeight="18" customHeight="1"/>
  <cols>
    <col min="1" max="1" width="9.57421875" style="3" customWidth="1"/>
    <col min="2" max="2" width="20.57421875" style="3" customWidth="1"/>
    <col min="3" max="16384" width="9.57421875" style="3" customWidth="1"/>
  </cols>
  <sheetData>
    <row r="2" spans="2:3" ht="18" customHeight="1">
      <c r="B2" s="56" t="s">
        <v>52</v>
      </c>
      <c r="C2" s="2"/>
    </row>
    <row r="4" spans="2:11" ht="43.5" customHeight="1">
      <c r="B4" s="68" t="s">
        <v>0</v>
      </c>
      <c r="C4" s="66" t="s">
        <v>18</v>
      </c>
      <c r="D4" s="71" t="s">
        <v>24</v>
      </c>
      <c r="E4" s="71"/>
      <c r="F4" s="71"/>
      <c r="G4" s="66" t="s">
        <v>19</v>
      </c>
      <c r="H4" s="66" t="s">
        <v>23</v>
      </c>
      <c r="I4" s="69" t="s">
        <v>2</v>
      </c>
      <c r="J4" s="70"/>
      <c r="K4" s="5"/>
    </row>
    <row r="5" spans="2:11" ht="18" customHeight="1">
      <c r="B5" s="67"/>
      <c r="C5" s="67"/>
      <c r="D5" s="4" t="s">
        <v>20</v>
      </c>
      <c r="E5" s="4" t="s">
        <v>21</v>
      </c>
      <c r="F5" s="4" t="s">
        <v>22</v>
      </c>
      <c r="G5" s="67"/>
      <c r="H5" s="67"/>
      <c r="I5" s="4" t="s">
        <v>3</v>
      </c>
      <c r="J5" s="4" t="s">
        <v>4</v>
      </c>
      <c r="K5" s="6"/>
    </row>
    <row r="6" spans="2:11" ht="18" customHeight="1">
      <c r="B6" s="1" t="s">
        <v>25</v>
      </c>
      <c r="C6" s="7" t="s">
        <v>5</v>
      </c>
      <c r="D6" s="7">
        <v>10</v>
      </c>
      <c r="E6" s="7">
        <v>22</v>
      </c>
      <c r="F6" s="7">
        <v>28</v>
      </c>
      <c r="G6" s="8">
        <f>(D6+(4*E6)+F6)/6</f>
        <v>21</v>
      </c>
      <c r="H6" s="9">
        <f>((F6-D6)/6)^2</f>
        <v>9</v>
      </c>
      <c r="I6" s="10"/>
      <c r="J6" s="10"/>
      <c r="K6" s="11"/>
    </row>
    <row r="7" spans="2:11" ht="18" customHeight="1">
      <c r="B7" s="1" t="s">
        <v>26</v>
      </c>
      <c r="C7" s="7" t="s">
        <v>6</v>
      </c>
      <c r="D7" s="7">
        <v>4</v>
      </c>
      <c r="E7" s="7">
        <v>4</v>
      </c>
      <c r="F7" s="7">
        <v>10</v>
      </c>
      <c r="G7" s="8">
        <f aca="true" t="shared" si="0" ref="G7:G12">(D7+(4*E7)+F7)/6</f>
        <v>5</v>
      </c>
      <c r="H7" s="9">
        <f aca="true" t="shared" si="1" ref="H7:H12">((F7-D7)/6)^2</f>
        <v>1</v>
      </c>
      <c r="I7" s="10" t="s">
        <v>5</v>
      </c>
      <c r="J7" s="10"/>
      <c r="K7" s="11"/>
    </row>
    <row r="8" spans="2:11" ht="18" customHeight="1">
      <c r="B8" s="1" t="s">
        <v>27</v>
      </c>
      <c r="C8" s="7" t="s">
        <v>7</v>
      </c>
      <c r="D8" s="7">
        <v>4</v>
      </c>
      <c r="E8" s="7">
        <v>6</v>
      </c>
      <c r="F8" s="7">
        <v>14</v>
      </c>
      <c r="G8" s="8">
        <f t="shared" si="0"/>
        <v>7</v>
      </c>
      <c r="H8" s="9">
        <f t="shared" si="1"/>
        <v>2.777777777777778</v>
      </c>
      <c r="I8" s="10" t="s">
        <v>5</v>
      </c>
      <c r="J8" s="10"/>
      <c r="K8" s="11"/>
    </row>
    <row r="9" spans="2:11" ht="18" customHeight="1">
      <c r="B9" s="1" t="s">
        <v>28</v>
      </c>
      <c r="C9" s="7" t="s">
        <v>8</v>
      </c>
      <c r="D9" s="7">
        <v>1</v>
      </c>
      <c r="E9" s="7">
        <v>2</v>
      </c>
      <c r="F9" s="7">
        <v>3</v>
      </c>
      <c r="G9" s="8">
        <f t="shared" si="0"/>
        <v>2</v>
      </c>
      <c r="H9" s="9">
        <f t="shared" si="1"/>
        <v>0.1111111111111111</v>
      </c>
      <c r="I9" s="10" t="s">
        <v>6</v>
      </c>
      <c r="J9" s="10"/>
      <c r="K9" s="11"/>
    </row>
    <row r="10" spans="2:11" ht="18" customHeight="1">
      <c r="B10" s="1" t="s">
        <v>29</v>
      </c>
      <c r="C10" s="7" t="s">
        <v>9</v>
      </c>
      <c r="D10" s="7">
        <v>1</v>
      </c>
      <c r="E10" s="7">
        <v>5</v>
      </c>
      <c r="F10" s="7">
        <v>9</v>
      </c>
      <c r="G10" s="8">
        <f t="shared" si="0"/>
        <v>5</v>
      </c>
      <c r="H10" s="9">
        <f t="shared" si="1"/>
        <v>1.7777777777777777</v>
      </c>
      <c r="I10" s="10" t="s">
        <v>7</v>
      </c>
      <c r="J10" s="10" t="s">
        <v>8</v>
      </c>
      <c r="K10" s="11"/>
    </row>
    <row r="11" spans="2:11" ht="18" customHeight="1">
      <c r="B11" s="1" t="s">
        <v>30</v>
      </c>
      <c r="C11" s="7" t="s">
        <v>10</v>
      </c>
      <c r="D11" s="7">
        <v>7</v>
      </c>
      <c r="E11" s="7">
        <v>8</v>
      </c>
      <c r="F11" s="7">
        <v>9</v>
      </c>
      <c r="G11" s="8">
        <f t="shared" si="0"/>
        <v>8</v>
      </c>
      <c r="H11" s="9">
        <f t="shared" si="1"/>
        <v>0.1111111111111111</v>
      </c>
      <c r="I11" s="10" t="s">
        <v>7</v>
      </c>
      <c r="J11" s="10" t="s">
        <v>8</v>
      </c>
      <c r="K11" s="11"/>
    </row>
    <row r="12" spans="2:11" ht="18" customHeight="1">
      <c r="B12" s="1" t="s">
        <v>31</v>
      </c>
      <c r="C12" s="7" t="s">
        <v>11</v>
      </c>
      <c r="D12" s="7">
        <v>2</v>
      </c>
      <c r="E12" s="7">
        <v>2</v>
      </c>
      <c r="F12" s="7">
        <v>2</v>
      </c>
      <c r="G12" s="8">
        <f t="shared" si="0"/>
        <v>2</v>
      </c>
      <c r="H12" s="9">
        <f t="shared" si="1"/>
        <v>0</v>
      </c>
      <c r="I12" s="10" t="s">
        <v>9</v>
      </c>
      <c r="J12" s="10" t="s">
        <v>10</v>
      </c>
      <c r="K12" s="11"/>
    </row>
    <row r="13" spans="2:11" ht="18" customHeight="1">
      <c r="B13" s="12"/>
      <c r="C13" s="13"/>
      <c r="D13" s="13"/>
      <c r="E13" s="13"/>
      <c r="F13" s="13"/>
      <c r="G13" s="14"/>
      <c r="H13" s="15"/>
      <c r="I13" s="16"/>
      <c r="J13" s="16"/>
      <c r="K13" s="11"/>
    </row>
    <row r="14" spans="2:11" ht="18" customHeight="1">
      <c r="B14" s="12"/>
      <c r="C14" s="13"/>
      <c r="D14" s="13"/>
      <c r="E14" s="13"/>
      <c r="F14" s="13"/>
      <c r="G14" s="14"/>
      <c r="H14" s="15"/>
      <c r="I14" s="16"/>
      <c r="J14" s="16"/>
      <c r="K14" s="11"/>
    </row>
    <row r="16" spans="3:10" ht="18" customHeight="1">
      <c r="C16" s="66" t="s">
        <v>18</v>
      </c>
      <c r="D16" s="66" t="s">
        <v>19</v>
      </c>
      <c r="E16" s="66" t="s">
        <v>32</v>
      </c>
      <c r="F16" s="66" t="s">
        <v>34</v>
      </c>
      <c r="G16" s="66" t="s">
        <v>35</v>
      </c>
      <c r="H16" s="66" t="s">
        <v>33</v>
      </c>
      <c r="I16" s="66" t="s">
        <v>36</v>
      </c>
      <c r="J16" s="66" t="s">
        <v>23</v>
      </c>
    </row>
    <row r="17" spans="3:10" ht="18" customHeight="1">
      <c r="C17" s="67"/>
      <c r="D17" s="67"/>
      <c r="E17" s="67"/>
      <c r="F17" s="67"/>
      <c r="G17" s="67"/>
      <c r="H17" s="67"/>
      <c r="I17" s="67"/>
      <c r="J17" s="67"/>
    </row>
    <row r="18" spans="3:10" ht="18" customHeight="1">
      <c r="C18" s="17" t="s">
        <v>5</v>
      </c>
      <c r="D18" s="18">
        <f>G6</f>
        <v>21</v>
      </c>
      <c r="E18" s="18">
        <v>0</v>
      </c>
      <c r="F18" s="18">
        <f>E18+D18</f>
        <v>21</v>
      </c>
      <c r="G18" s="18">
        <f>MIN(H19,H20)</f>
        <v>21</v>
      </c>
      <c r="H18" s="18">
        <f aca="true" t="shared" si="2" ref="H18:H23">G18-D18</f>
        <v>0</v>
      </c>
      <c r="I18" s="18">
        <f>H18-E18</f>
        <v>0</v>
      </c>
      <c r="J18" s="18">
        <f>H6</f>
        <v>9</v>
      </c>
    </row>
    <row r="19" spans="3:10" ht="18" customHeight="1">
      <c r="C19" s="7" t="s">
        <v>6</v>
      </c>
      <c r="D19" s="8">
        <f aca="true" t="shared" si="3" ref="D19:D24">G7</f>
        <v>5</v>
      </c>
      <c r="E19" s="8">
        <f>F18</f>
        <v>21</v>
      </c>
      <c r="F19" s="8">
        <f aca="true" t="shared" si="4" ref="F19:F24">E19+D19</f>
        <v>26</v>
      </c>
      <c r="G19" s="8">
        <f>H21</f>
        <v>26</v>
      </c>
      <c r="H19" s="8">
        <f t="shared" si="2"/>
        <v>21</v>
      </c>
      <c r="I19" s="8">
        <f aca="true" t="shared" si="5" ref="I19:I24">H19-E19</f>
        <v>0</v>
      </c>
      <c r="J19" s="8"/>
    </row>
    <row r="20" spans="3:10" ht="18" customHeight="1">
      <c r="C20" s="17" t="s">
        <v>7</v>
      </c>
      <c r="D20" s="18">
        <f t="shared" si="3"/>
        <v>7</v>
      </c>
      <c r="E20" s="18">
        <f>F18</f>
        <v>21</v>
      </c>
      <c r="F20" s="18">
        <f t="shared" si="4"/>
        <v>28</v>
      </c>
      <c r="G20" s="18">
        <f>MIN(H22,H23)</f>
        <v>28</v>
      </c>
      <c r="H20" s="18">
        <f t="shared" si="2"/>
        <v>21</v>
      </c>
      <c r="I20" s="18">
        <f t="shared" si="5"/>
        <v>0</v>
      </c>
      <c r="J20" s="18">
        <f>H8</f>
        <v>2.777777777777778</v>
      </c>
    </row>
    <row r="21" spans="3:10" ht="18" customHeight="1">
      <c r="C21" s="7" t="s">
        <v>8</v>
      </c>
      <c r="D21" s="8">
        <f t="shared" si="3"/>
        <v>2</v>
      </c>
      <c r="E21" s="8">
        <f>F19</f>
        <v>26</v>
      </c>
      <c r="F21" s="8">
        <f t="shared" si="4"/>
        <v>28</v>
      </c>
      <c r="G21" s="8">
        <f>MIN(H22,H23)</f>
        <v>28</v>
      </c>
      <c r="H21" s="8">
        <f t="shared" si="2"/>
        <v>26</v>
      </c>
      <c r="I21" s="8">
        <f t="shared" si="5"/>
        <v>0</v>
      </c>
      <c r="J21" s="8"/>
    </row>
    <row r="22" spans="3:10" ht="18" customHeight="1">
      <c r="C22" s="7" t="s">
        <v>9</v>
      </c>
      <c r="D22" s="8">
        <f t="shared" si="3"/>
        <v>5</v>
      </c>
      <c r="E22" s="8">
        <f>MAX(F20,F21)</f>
        <v>28</v>
      </c>
      <c r="F22" s="8">
        <f t="shared" si="4"/>
        <v>33</v>
      </c>
      <c r="G22" s="8">
        <f>H24</f>
        <v>36</v>
      </c>
      <c r="H22" s="8">
        <f t="shared" si="2"/>
        <v>31</v>
      </c>
      <c r="I22" s="8">
        <f t="shared" si="5"/>
        <v>3</v>
      </c>
      <c r="J22" s="8"/>
    </row>
    <row r="23" spans="3:10" ht="18" customHeight="1">
      <c r="C23" s="17" t="s">
        <v>10</v>
      </c>
      <c r="D23" s="18">
        <f t="shared" si="3"/>
        <v>8</v>
      </c>
      <c r="E23" s="18">
        <f>MAX(F20,F21)</f>
        <v>28</v>
      </c>
      <c r="F23" s="18">
        <f t="shared" si="4"/>
        <v>36</v>
      </c>
      <c r="G23" s="18">
        <f>H24</f>
        <v>36</v>
      </c>
      <c r="H23" s="18">
        <f t="shared" si="2"/>
        <v>28</v>
      </c>
      <c r="I23" s="18">
        <f t="shared" si="5"/>
        <v>0</v>
      </c>
      <c r="J23" s="18">
        <f>H11</f>
        <v>0.1111111111111111</v>
      </c>
    </row>
    <row r="24" spans="3:10" ht="18" customHeight="1">
      <c r="C24" s="17" t="s">
        <v>11</v>
      </c>
      <c r="D24" s="18">
        <f t="shared" si="3"/>
        <v>2</v>
      </c>
      <c r="E24" s="18">
        <f>MAX(F22,F23)</f>
        <v>36</v>
      </c>
      <c r="F24" s="18">
        <f t="shared" si="4"/>
        <v>38</v>
      </c>
      <c r="G24" s="18">
        <f>MAX(F18:F24)</f>
        <v>38</v>
      </c>
      <c r="H24" s="18">
        <f>G24-D24</f>
        <v>36</v>
      </c>
      <c r="I24" s="18">
        <f t="shared" si="5"/>
        <v>0</v>
      </c>
      <c r="J24" s="18">
        <f>H12</f>
        <v>0</v>
      </c>
    </row>
    <row r="25" ht="18" customHeight="1">
      <c r="J25" s="19"/>
    </row>
    <row r="26" spans="3:4" ht="18" customHeight="1">
      <c r="C26" s="20">
        <f>SUM(J18:J24)</f>
        <v>11.88888888888889</v>
      </c>
      <c r="D26" s="21" t="s">
        <v>37</v>
      </c>
    </row>
    <row r="27" spans="3:9" ht="18" customHeight="1">
      <c r="C27" s="22">
        <f>SQRT(C26)</f>
        <v>3.4480268109295333</v>
      </c>
      <c r="D27" s="21" t="s">
        <v>38</v>
      </c>
      <c r="H27" s="23"/>
      <c r="I27" s="24" t="s">
        <v>42</v>
      </c>
    </row>
    <row r="28" spans="3:4" ht="18" customHeight="1">
      <c r="C28" s="25">
        <v>35</v>
      </c>
      <c r="D28" s="21" t="s">
        <v>39</v>
      </c>
    </row>
    <row r="29" spans="3:4" ht="18" customHeight="1">
      <c r="C29" s="22">
        <f>(C28-G24)/C27</f>
        <v>-0.8700628401410972</v>
      </c>
      <c r="D29" s="21" t="s">
        <v>40</v>
      </c>
    </row>
    <row r="30" spans="3:4" ht="18" customHeight="1">
      <c r="C30" s="26">
        <f>NORMSDIST(C29)</f>
        <v>0.19213298741722573</v>
      </c>
      <c r="D30" s="21" t="s">
        <v>41</v>
      </c>
    </row>
  </sheetData>
  <mergeCells count="14">
    <mergeCell ref="H16:H17"/>
    <mergeCell ref="I16:I17"/>
    <mergeCell ref="J16:J17"/>
    <mergeCell ref="B4:B5"/>
    <mergeCell ref="C4:C5"/>
    <mergeCell ref="G4:G5"/>
    <mergeCell ref="H4:H5"/>
    <mergeCell ref="I4:J4"/>
    <mergeCell ref="D4:F4"/>
    <mergeCell ref="C16:C17"/>
    <mergeCell ref="D16:D17"/>
    <mergeCell ref="E16:E17"/>
    <mergeCell ref="F16:F17"/>
    <mergeCell ref="G16:G17"/>
  </mergeCells>
  <conditionalFormatting sqref="B6:K14 J25 C18:J24">
    <cfRule type="expression" priority="1" dxfId="1" stopIfTrue="1">
      <formula>AND(ISNUMBER($L6),$L6=0)</formula>
    </cfRule>
  </conditionalFormatting>
  <printOptions horizontalCentered="1"/>
  <pageMargins left="0.75" right="0.75" top="1" bottom="1" header="0.5" footer="0.5"/>
  <pageSetup fitToHeight="1" fitToWidth="1" horizontalDpi="600" verticalDpi="600" orientation="landscape" scale="86" r:id="rId3"/>
  <ignoredErrors>
    <ignoredError sqref="D18:J24 G6:H12" unlockedFormula="1"/>
  </ignoredErrors>
  <legacyDrawing r:id="rId2"/>
</worksheet>
</file>

<file path=xl/worksheets/sheet3.xml><?xml version="1.0" encoding="utf-8"?>
<worksheet xmlns="http://schemas.openxmlformats.org/spreadsheetml/2006/main" xmlns:r="http://schemas.openxmlformats.org/officeDocument/2006/relationships">
  <dimension ref="A1:K19"/>
  <sheetViews>
    <sheetView showGridLines="0" workbookViewId="0" topLeftCell="A1">
      <selection activeCell="A1" sqref="A1"/>
    </sheetView>
  </sheetViews>
  <sheetFormatPr defaultColWidth="9.140625" defaultRowHeight="12.75"/>
  <cols>
    <col min="1" max="1" width="9.140625" style="40" customWidth="1"/>
    <col min="2" max="2" width="14.8515625" style="40" customWidth="1"/>
    <col min="3" max="8" width="11.7109375" style="40" customWidth="1"/>
    <col min="9" max="9" width="13.57421875" style="40" customWidth="1"/>
    <col min="10" max="10" width="11.00390625" style="40" customWidth="1"/>
    <col min="11" max="16384" width="9.140625" style="40" customWidth="1"/>
  </cols>
  <sheetData>
    <row r="1" ht="12.75">
      <c r="A1" s="57"/>
    </row>
    <row r="2" ht="12.75">
      <c r="B2" s="58" t="s">
        <v>53</v>
      </c>
    </row>
    <row r="3" ht="12.75">
      <c r="B3" s="39"/>
    </row>
    <row r="4" spans="2:6" ht="25.5">
      <c r="B4" s="41" t="s">
        <v>18</v>
      </c>
      <c r="C4" s="41" t="s">
        <v>43</v>
      </c>
      <c r="D4" s="41" t="s">
        <v>44</v>
      </c>
      <c r="E4" s="41" t="s">
        <v>45</v>
      </c>
      <c r="F4" s="41" t="s">
        <v>46</v>
      </c>
    </row>
    <row r="5" spans="2:9" s="46" customFormat="1" ht="12.75">
      <c r="B5" s="42" t="s">
        <v>5</v>
      </c>
      <c r="C5" s="42">
        <v>2</v>
      </c>
      <c r="D5" s="42">
        <v>1</v>
      </c>
      <c r="E5" s="43">
        <v>6</v>
      </c>
      <c r="F5" s="43">
        <v>10</v>
      </c>
      <c r="G5" s="40"/>
      <c r="H5" s="44"/>
      <c r="I5" s="45" t="s">
        <v>48</v>
      </c>
    </row>
    <row r="6" spans="2:9" s="46" customFormat="1" ht="12.75">
      <c r="B6" s="47" t="s">
        <v>6</v>
      </c>
      <c r="C6" s="47">
        <v>5</v>
      </c>
      <c r="D6" s="47">
        <v>2</v>
      </c>
      <c r="E6" s="48">
        <v>9</v>
      </c>
      <c r="F6" s="48">
        <v>18</v>
      </c>
      <c r="H6" s="49"/>
      <c r="I6" s="45" t="s">
        <v>16</v>
      </c>
    </row>
    <row r="7" spans="2:6" s="46" customFormat="1" ht="12.75">
      <c r="B7" s="47" t="s">
        <v>7</v>
      </c>
      <c r="C7" s="47">
        <v>4</v>
      </c>
      <c r="D7" s="47">
        <v>3</v>
      </c>
      <c r="E7" s="48">
        <v>6</v>
      </c>
      <c r="F7" s="48">
        <v>8</v>
      </c>
    </row>
    <row r="8" spans="2:6" s="46" customFormat="1" ht="12.75">
      <c r="B8" s="47" t="s">
        <v>8</v>
      </c>
      <c r="C8" s="47">
        <v>3</v>
      </c>
      <c r="D8" s="47">
        <v>1</v>
      </c>
      <c r="E8" s="48">
        <v>5</v>
      </c>
      <c r="F8" s="48">
        <v>9</v>
      </c>
    </row>
    <row r="9" ht="12.75">
      <c r="B9" s="39"/>
    </row>
    <row r="10" ht="12.75">
      <c r="B10" s="39"/>
    </row>
    <row r="11" ht="12.75"/>
    <row r="12" spans="2:9" ht="30.75" customHeight="1">
      <c r="B12" s="41" t="s">
        <v>18</v>
      </c>
      <c r="C12" s="41" t="s">
        <v>32</v>
      </c>
      <c r="D12" s="41" t="s">
        <v>34</v>
      </c>
      <c r="E12" s="41" t="s">
        <v>35</v>
      </c>
      <c r="F12" s="41" t="s">
        <v>33</v>
      </c>
      <c r="G12" s="41" t="s">
        <v>36</v>
      </c>
      <c r="H12" s="41" t="s">
        <v>47</v>
      </c>
      <c r="I12" s="41" t="s">
        <v>51</v>
      </c>
    </row>
    <row r="13" spans="2:11" ht="12.75">
      <c r="B13" s="50" t="s">
        <v>5</v>
      </c>
      <c r="C13" s="42">
        <v>0</v>
      </c>
      <c r="D13" s="42">
        <f>C5-I13</f>
        <v>2</v>
      </c>
      <c r="E13" s="42">
        <f>F13-(C5-I13)</f>
        <v>0</v>
      </c>
      <c r="F13" s="42">
        <f>MIN(E14:E15)</f>
        <v>2</v>
      </c>
      <c r="G13" s="42">
        <f>F13-D13</f>
        <v>0</v>
      </c>
      <c r="H13" s="43">
        <f>E5+((F5-E5)/(C5-D5))*I13</f>
        <v>6</v>
      </c>
      <c r="I13" s="51">
        <v>0</v>
      </c>
      <c r="J13" s="52"/>
      <c r="K13" s="52"/>
    </row>
    <row r="14" spans="2:11" ht="12.75">
      <c r="B14" s="50" t="s">
        <v>6</v>
      </c>
      <c r="C14" s="42">
        <f>D13</f>
        <v>2</v>
      </c>
      <c r="D14" s="42">
        <f>C14+C6-I14</f>
        <v>7</v>
      </c>
      <c r="E14" s="42">
        <f>F14-(C6-I14)</f>
        <v>2</v>
      </c>
      <c r="F14" s="42">
        <f>E16</f>
        <v>7</v>
      </c>
      <c r="G14" s="42">
        <f>F14-D14</f>
        <v>0</v>
      </c>
      <c r="H14" s="43">
        <f>E6+((F6-E6)/(C6-D6))*I14</f>
        <v>9</v>
      </c>
      <c r="I14" s="51">
        <v>0</v>
      </c>
      <c r="J14" s="52"/>
      <c r="K14" s="52"/>
    </row>
    <row r="15" spans="2:11" ht="12.75">
      <c r="B15" s="50" t="s">
        <v>7</v>
      </c>
      <c r="C15" s="42">
        <f>D13</f>
        <v>2</v>
      </c>
      <c r="D15" s="42">
        <f>C15+C7-I15</f>
        <v>6</v>
      </c>
      <c r="E15" s="42">
        <f>F15-(C7-I15)</f>
        <v>3</v>
      </c>
      <c r="F15" s="42">
        <f>E16</f>
        <v>7</v>
      </c>
      <c r="G15" s="42">
        <f>F15-D15</f>
        <v>1</v>
      </c>
      <c r="H15" s="43">
        <f>E7+((F7-E7)/(C7-D7))*I15</f>
        <v>6</v>
      </c>
      <c r="I15" s="51">
        <v>0</v>
      </c>
      <c r="J15" s="52"/>
      <c r="K15" s="52"/>
    </row>
    <row r="16" spans="2:11" ht="12.75">
      <c r="B16" s="50" t="s">
        <v>8</v>
      </c>
      <c r="C16" s="42">
        <f>MAX(D14:D15)</f>
        <v>7</v>
      </c>
      <c r="D16" s="42">
        <f>C16+C8-I16</f>
        <v>10</v>
      </c>
      <c r="E16" s="42">
        <f>F16-(C8-I16)</f>
        <v>7</v>
      </c>
      <c r="F16" s="42">
        <f>D16</f>
        <v>10</v>
      </c>
      <c r="G16" s="42">
        <f>F16-D16</f>
        <v>0</v>
      </c>
      <c r="H16" s="43">
        <f>E8+((F8-E8)/(C8-D8))*I16</f>
        <v>5</v>
      </c>
      <c r="I16" s="51">
        <v>0</v>
      </c>
      <c r="J16" s="52"/>
      <c r="K16" s="52"/>
    </row>
    <row r="17" spans="7:8" ht="12.75">
      <c r="G17" s="53" t="s">
        <v>50</v>
      </c>
      <c r="H17" s="54">
        <f>SUM(H13:H16)</f>
        <v>26</v>
      </c>
    </row>
    <row r="19" spans="7:8" ht="12.75">
      <c r="G19" s="53" t="s">
        <v>49</v>
      </c>
      <c r="H19" s="55">
        <f>F16</f>
        <v>10</v>
      </c>
    </row>
  </sheetData>
  <conditionalFormatting sqref="B13:H16">
    <cfRule type="expression" priority="1" dxfId="2" stopIfTrue="1">
      <formula>($G13=0)</formula>
    </cfRule>
  </conditionalFormatting>
  <conditionalFormatting sqref="B5:B8">
    <cfRule type="expression" priority="2" dxfId="3" stopIfTrue="1">
      <formula>($I13&gt;0)</formula>
    </cfRule>
  </conditionalFormatting>
  <dataValidations count="3">
    <dataValidation type="whole" allowBlank="1" showInputMessage="1" showErrorMessage="1" errorTitle="Invalid input" error="Crash days must be between zero (0) or one (1)." sqref="I13 I15">
      <formula1>0</formula1>
      <formula2>1</formula2>
    </dataValidation>
    <dataValidation type="whole" allowBlank="1" showInputMessage="1" showErrorMessage="1" errorTitle="Invalid input" error="Crash days must be between zero (0) and three(3)." sqref="I14">
      <formula1>0</formula1>
      <formula2>3</formula2>
    </dataValidation>
    <dataValidation type="whole" allowBlank="1" showInputMessage="1" showErrorMessage="1" errorTitle="Invalid input" error="Crash days must be between zero (0) and two (2)." sqref="I16">
      <formula1>0</formula1>
      <formula2>2</formula2>
    </dataValidation>
  </dataValidations>
  <printOptions horizontalCentered="1"/>
  <pageMargins left="0.75" right="0.75" top="1" bottom="1" header="0.5" footer="0.5"/>
  <pageSetup horizontalDpi="600" verticalDpi="600" orientation="landscape"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Bowling Green State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Operations Management, 10th Ed. - Chase, Aquilano &amp; Jacobs</dc:title>
  <dc:subject>Chapter 3 - Examples</dc:subject>
  <dc:creator>Daniel J. Bragg</dc:creator>
  <cp:keywords/>
  <dc:description/>
  <cp:lastModifiedBy>Rene Leo E. Ordonez</cp:lastModifiedBy>
  <cp:lastPrinted>2003-02-27T21:50:28Z</cp:lastPrinted>
  <dcterms:created xsi:type="dcterms:W3CDTF">2002-10-11T11:00:11Z</dcterms:created>
  <dcterms:modified xsi:type="dcterms:W3CDTF">2004-09-05T00:46:27Z</dcterms:modified>
  <cp:category/>
  <cp:version/>
  <cp:contentType/>
  <cp:contentStatus/>
</cp:coreProperties>
</file>