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360" windowHeight="6345" activeTab="1"/>
  </bookViews>
  <sheets>
    <sheet name="Instructions" sheetId="1" r:id="rId1"/>
    <sheet name="Two Stage Model" sheetId="2" r:id="rId2"/>
    <sheet name="GraphData" sheetId="3" state="hidden" r:id="rId3"/>
    <sheet name="Times" sheetId="4" r:id="rId4"/>
  </sheets>
  <definedNames>
    <definedName name="S1_Times">'Times'!$C$4:$F$33</definedName>
    <definedName name="S2_Times">'Times'!$I$4:$L$33</definedName>
  </definedNames>
  <calcPr fullCalcOnLoad="1"/>
</workbook>
</file>

<file path=xl/comments2.xml><?xml version="1.0" encoding="utf-8"?>
<comments xmlns="http://schemas.openxmlformats.org/spreadsheetml/2006/main">
  <authors>
    <author>Daniel J. Bragg</author>
  </authors>
  <commentList>
    <comment ref="H4" authorId="0">
      <text>
        <r>
          <rPr>
            <sz val="9"/>
            <rFont val="Tahoma"/>
            <family val="2"/>
          </rPr>
          <t>Maximum units waiting equals maximum buffer size plus one.  The additional unit waits on the stage 1 process.</t>
        </r>
        <r>
          <rPr>
            <sz val="8"/>
            <rFont val="Tahoma"/>
            <family val="0"/>
          </rPr>
          <t xml:space="preserve">
</t>
        </r>
      </text>
    </comment>
    <comment ref="S4" authorId="0">
      <text>
        <r>
          <rPr>
            <sz val="9"/>
            <rFont val="Tahoma"/>
            <family val="2"/>
          </rPr>
          <t>Starting unit controls which units are graphed below.  Allowable range is 1 - 21.</t>
        </r>
      </text>
    </comment>
  </commentList>
</comments>
</file>

<file path=xl/sharedStrings.xml><?xml version="1.0" encoding="utf-8"?>
<sst xmlns="http://schemas.openxmlformats.org/spreadsheetml/2006/main" count="44" uniqueCount="27">
  <si>
    <t>Start Time</t>
  </si>
  <si>
    <t>Finish Time</t>
  </si>
  <si>
    <t>Item</t>
  </si>
  <si>
    <t>Stage 1</t>
  </si>
  <si>
    <t>Stage 2</t>
  </si>
  <si>
    <t>Fixed times 1</t>
  </si>
  <si>
    <t>Fixed times 2</t>
  </si>
  <si>
    <t>Fixed times 3</t>
  </si>
  <si>
    <t>Random times</t>
  </si>
  <si>
    <t>Throughtput
Time</t>
  </si>
  <si>
    <t>Time Blocked</t>
  </si>
  <si>
    <t>Time Starved</t>
  </si>
  <si>
    <t>= Starting unit</t>
  </si>
  <si>
    <t>Running</t>
  </si>
  <si>
    <t>*Starved*</t>
  </si>
  <si>
    <t>Stage 1 Time</t>
  </si>
  <si>
    <t>Stage 2 Time</t>
  </si>
  <si>
    <t>Units Waiting</t>
  </si>
  <si>
    <t>= Max buffer size</t>
  </si>
  <si>
    <t>Scale</t>
  </si>
  <si>
    <t>= Dataset</t>
  </si>
  <si>
    <t>Process
Status</t>
  </si>
  <si>
    <t>This workbook models the operation of a two-stage production system with a variable size buffer</t>
  </si>
  <si>
    <t>The model highlights the problem of "blocking" and "starving."  This problem reduces the efficiency of the production system by stopping individual stages.</t>
  </si>
  <si>
    <t>The buffer size can be varied to improve the operation of the system.  Larger buffers prevent blocking and starving.</t>
  </si>
  <si>
    <t>Starting unit</t>
  </si>
  <si>
    <t>Press F9 to generate dynamic times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</si>
</sst>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0.25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9"/>
      <name val="Tahoma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 quotePrefix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2" borderId="15" xfId="0" applyFont="1" applyFill="1" applyBorder="1" applyAlignment="1">
      <alignment horizontal="center" textRotation="90"/>
    </xf>
    <xf numFmtId="0" fontId="0" fillId="2" borderId="11" xfId="0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/>
    </xf>
    <xf numFmtId="0" fontId="0" fillId="3" borderId="1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 textRotation="90"/>
    </xf>
    <xf numFmtId="0" fontId="1" fillId="4" borderId="15" xfId="0" applyFont="1" applyFill="1" applyBorder="1" applyAlignment="1">
      <alignment horizontal="center" textRotation="90"/>
    </xf>
    <xf numFmtId="0" fontId="1" fillId="5" borderId="18" xfId="0" applyFont="1" applyFill="1" applyBorder="1" applyAlignment="1">
      <alignment horizontal="center" textRotation="90"/>
    </xf>
    <xf numFmtId="0" fontId="0" fillId="0" borderId="19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4" borderId="18" xfId="0" applyFont="1" applyFill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8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5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6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7" borderId="0" xfId="0" applyFont="1" applyFill="1" applyAlignment="1">
      <alignment horizontal="center"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00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825"/>
          <c:w val="0.9535"/>
          <c:h val="0.89325"/>
        </c:manualLayout>
      </c:layout>
      <c:barChart>
        <c:barDir val="bar"/>
        <c:grouping val="stacked"/>
        <c:varyColors val="0"/>
        <c:ser>
          <c:idx val="0"/>
          <c:order val="0"/>
          <c:tx>
            <c:v> 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GraphData!$A$3:$A$12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GraphData!$C$3:$C$12</c:f>
              <c:numCache>
                <c:ptCount val="10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180</c:v>
                </c:pt>
                <c:pt idx="5">
                  <c:v>230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  <c:pt idx="9">
                  <c:v>400</c:v>
                </c:pt>
              </c:numCache>
            </c:numRef>
          </c:val>
        </c:ser>
        <c:ser>
          <c:idx val="1"/>
          <c:order val="1"/>
          <c:tx>
            <c:v>S1 Time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GraphData!$A$3:$A$12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GraphData!$D$3:$D$12</c:f>
              <c:numCache>
                <c:ptCount val="10"/>
                <c:pt idx="0">
                  <c:v>20</c:v>
                </c:pt>
                <c:pt idx="1">
                  <c:v>30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70</c:v>
                </c:pt>
              </c:numCache>
            </c:numRef>
          </c:val>
        </c:ser>
        <c:ser>
          <c:idx val="2"/>
          <c:order val="2"/>
          <c:tx>
            <c:v>Blocked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GraphData!$A$3:$A$12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GraphData!$E$3:$E$12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S2 Time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GraphData!$A$3:$A$12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GraphData!$F$3:$F$12</c:f>
              <c:numCache>
                <c:ptCount val="10"/>
                <c:pt idx="0">
                  <c:v>60</c:v>
                </c:pt>
                <c:pt idx="1">
                  <c:v>20</c:v>
                </c:pt>
                <c:pt idx="2">
                  <c:v>10</c:v>
                </c:pt>
                <c:pt idx="3">
                  <c:v>60</c:v>
                </c:pt>
                <c:pt idx="4">
                  <c:v>10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10</c:v>
                </c:pt>
                <c:pt idx="9">
                  <c:v>50</c:v>
                </c:pt>
              </c:numCache>
            </c:numRef>
          </c:val>
        </c:ser>
        <c:ser>
          <c:idx val="4"/>
          <c:order val="4"/>
          <c:tx>
            <c:v>Starved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GraphData!$A$3:$A$12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numCache>
            </c:numRef>
          </c:cat>
          <c:val>
            <c:numRef>
              <c:f>GraphData!$G$3:$G$12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10"/>
        <c:axId val="17036834"/>
        <c:axId val="19113779"/>
      </c:barChart>
      <c:catAx>
        <c:axId val="17036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t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03825"/>
          <c:w val="0.22125"/>
          <c:h val="0.1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4</xdr:row>
      <xdr:rowOff>285750</xdr:rowOff>
    </xdr:from>
    <xdr:to>
      <xdr:col>20</xdr:col>
      <xdr:colOff>590550</xdr:colOff>
      <xdr:row>20</xdr:row>
      <xdr:rowOff>152400</xdr:rowOff>
    </xdr:to>
    <xdr:graphicFrame>
      <xdr:nvGraphicFramePr>
        <xdr:cNvPr id="1" name="Chart 35"/>
        <xdr:cNvGraphicFramePr/>
      </xdr:nvGraphicFramePr>
      <xdr:xfrm>
        <a:off x="6629400" y="1038225"/>
        <a:ext cx="3657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47625</xdr:colOff>
      <xdr:row>2</xdr:row>
      <xdr:rowOff>114300</xdr:rowOff>
    </xdr:from>
    <xdr:to>
      <xdr:col>19</xdr:col>
      <xdr:colOff>304800</xdr:colOff>
      <xdr:row>4</xdr:row>
      <xdr:rowOff>95250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438150"/>
          <a:ext cx="257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6"/>
  <sheetViews>
    <sheetView showGridLines="0" workbookViewId="0" topLeftCell="A1">
      <selection activeCell="D4" sqref="D4"/>
    </sheetView>
  </sheetViews>
  <sheetFormatPr defaultColWidth="9.140625" defaultRowHeight="12.75"/>
  <cols>
    <col min="2" max="2" width="53.28125" style="57" customWidth="1"/>
  </cols>
  <sheetData>
    <row r="2" ht="30">
      <c r="B2" s="58" t="s">
        <v>22</v>
      </c>
    </row>
    <row r="4" ht="60">
      <c r="B4" s="58" t="s">
        <v>23</v>
      </c>
    </row>
    <row r="6" ht="45">
      <c r="B6" s="58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S36"/>
  <sheetViews>
    <sheetView showGridLines="0" tabSelected="1" workbookViewId="0" topLeftCell="A1">
      <selection activeCell="R31" sqref="R31"/>
    </sheetView>
  </sheetViews>
  <sheetFormatPr defaultColWidth="9.140625" defaultRowHeight="12.75"/>
  <cols>
    <col min="2" max="2" width="4.7109375" style="1" customWidth="1"/>
    <col min="3" max="3" width="9.7109375" style="0" customWidth="1"/>
    <col min="4" max="4" width="6.7109375" style="0" customWidth="1"/>
    <col min="5" max="5" width="6.421875" style="0" customWidth="1"/>
    <col min="6" max="6" width="6.7109375" style="0" customWidth="1"/>
    <col min="7" max="7" width="5.7109375" style="0" customWidth="1"/>
    <col min="8" max="8" width="6.7109375" style="0" customWidth="1"/>
    <col min="9" max="9" width="9.7109375" style="0" customWidth="1"/>
    <col min="10" max="11" width="6.421875" style="0" customWidth="1"/>
    <col min="12" max="12" width="6.140625" style="0" customWidth="1"/>
    <col min="13" max="13" width="5.7109375" style="0" customWidth="1"/>
    <col min="14" max="14" width="6.7109375" style="0" customWidth="1"/>
    <col min="15" max="15" width="2.7109375" style="0" customWidth="1"/>
  </cols>
  <sheetData>
    <row r="1" ht="12.75"/>
    <row r="2" ht="12.75">
      <c r="B2" s="67" t="s">
        <v>26</v>
      </c>
    </row>
    <row r="3" ht="12.75"/>
    <row r="4" spans="2:19" ht="21" thickBot="1">
      <c r="B4" s="59">
        <v>4</v>
      </c>
      <c r="C4" s="4" t="s">
        <v>20</v>
      </c>
      <c r="H4" s="59">
        <v>5</v>
      </c>
      <c r="I4" s="4" t="s">
        <v>18</v>
      </c>
      <c r="M4" s="49"/>
      <c r="N4" s="3"/>
      <c r="Q4" s="65" t="s">
        <v>25</v>
      </c>
      <c r="S4" s="66">
        <v>21</v>
      </c>
    </row>
    <row r="5" spans="2:14" ht="81" customHeight="1" thickBot="1">
      <c r="B5" s="16" t="s">
        <v>2</v>
      </c>
      <c r="C5" s="51" t="s">
        <v>21</v>
      </c>
      <c r="D5" s="17" t="s">
        <v>0</v>
      </c>
      <c r="E5" s="19" t="s">
        <v>15</v>
      </c>
      <c r="F5" s="17" t="s">
        <v>1</v>
      </c>
      <c r="G5" s="35" t="s">
        <v>10</v>
      </c>
      <c r="H5" s="27" t="s">
        <v>17</v>
      </c>
      <c r="I5" s="51" t="s">
        <v>21</v>
      </c>
      <c r="J5" s="17" t="s">
        <v>0</v>
      </c>
      <c r="K5" s="21" t="s">
        <v>16</v>
      </c>
      <c r="L5" s="17" t="s">
        <v>1</v>
      </c>
      <c r="M5" s="29" t="s">
        <v>11</v>
      </c>
      <c r="N5" s="15" t="s">
        <v>9</v>
      </c>
    </row>
    <row r="6" spans="2:14" ht="12.75">
      <c r="B6" s="36">
        <v>1</v>
      </c>
      <c r="C6" s="2" t="s">
        <v>13</v>
      </c>
      <c r="D6" s="26">
        <v>0</v>
      </c>
      <c r="E6" s="26">
        <f>INDEX(S1_Times,B6,$B$4)</f>
        <v>40</v>
      </c>
      <c r="F6" s="26">
        <f aca="true" t="shared" si="0" ref="F6:F35">D6+E6</f>
        <v>40</v>
      </c>
      <c r="G6" s="12">
        <f>D7-F6</f>
        <v>0</v>
      </c>
      <c r="H6" s="36"/>
      <c r="I6" s="56" t="s">
        <v>14</v>
      </c>
      <c r="J6" s="26">
        <f>F6</f>
        <v>40</v>
      </c>
      <c r="K6" s="26">
        <f>INDEX(S2_Times,B6,$B$4)</f>
        <v>70</v>
      </c>
      <c r="L6" s="26">
        <f aca="true" t="shared" si="1" ref="L6:L35">J6+K6</f>
        <v>110</v>
      </c>
      <c r="M6" s="12">
        <f>J7-L6</f>
        <v>0</v>
      </c>
      <c r="N6" s="34">
        <f>L6-D6</f>
        <v>110</v>
      </c>
    </row>
    <row r="7" spans="2:14" ht="12.75">
      <c r="B7" s="37">
        <f aca="true" t="shared" si="2" ref="B7:B35">B6+1</f>
        <v>2</v>
      </c>
      <c r="C7" s="5" t="str">
        <f>IF(G6&gt;0,"Blocked","Running")</f>
        <v>Running</v>
      </c>
      <c r="D7" s="6">
        <f aca="true" ca="1" t="shared" si="3" ref="D7:D35">IF($H$4&lt;B7,MAX(F6,OFFSET(J7,-$H$4-1,0,1,1)),F6)</f>
        <v>40</v>
      </c>
      <c r="E7" s="6">
        <f aca="true" t="shared" si="4" ref="E7:E35">INDEX(S1_Times,B7,$B$4)</f>
        <v>60</v>
      </c>
      <c r="F7" s="6">
        <f>D7+E7</f>
        <v>100</v>
      </c>
      <c r="G7" s="8">
        <f aca="true" t="shared" si="5" ref="G7:G34">D8-F7</f>
        <v>0</v>
      </c>
      <c r="H7" s="37">
        <f aca="true" t="shared" si="6" ref="H7:H17">B7-MATCH(F7,$J$6:$J$35,1)</f>
        <v>1</v>
      </c>
      <c r="I7" s="5" t="str">
        <f>IF(M6&gt;0,"Starved","Running")</f>
        <v>Running</v>
      </c>
      <c r="J7" s="6">
        <f aca="true" t="shared" si="7" ref="J7:J35">MAX(L6,F7)</f>
        <v>110</v>
      </c>
      <c r="K7" s="6">
        <f aca="true" t="shared" si="8" ref="K7:K35">INDEX(S2_Times,B7,$B$4)</f>
        <v>40</v>
      </c>
      <c r="L7" s="6">
        <f t="shared" si="1"/>
        <v>150</v>
      </c>
      <c r="M7" s="12">
        <f aca="true" t="shared" si="9" ref="M7:M34">J8-L7</f>
        <v>0</v>
      </c>
      <c r="N7" s="14">
        <f aca="true" t="shared" si="10" ref="N7:N35">L7-D7</f>
        <v>110</v>
      </c>
    </row>
    <row r="8" spans="2:14" ht="12.75">
      <c r="B8" s="37">
        <f t="shared" si="2"/>
        <v>3</v>
      </c>
      <c r="C8" s="5" t="str">
        <f aca="true" t="shared" si="11" ref="C8:C35">IF(G7&gt;0,"Blocked","Running")</f>
        <v>Running</v>
      </c>
      <c r="D8" s="6">
        <f ca="1" t="shared" si="3"/>
        <v>100</v>
      </c>
      <c r="E8" s="6">
        <f t="shared" si="4"/>
        <v>10</v>
      </c>
      <c r="F8" s="6">
        <f t="shared" si="0"/>
        <v>110</v>
      </c>
      <c r="G8" s="8">
        <f t="shared" si="5"/>
        <v>0</v>
      </c>
      <c r="H8" s="37">
        <f t="shared" si="6"/>
        <v>1</v>
      </c>
      <c r="I8" s="5" t="str">
        <f aca="true" t="shared" si="12" ref="I8:I35">IF(M7&gt;0,"Starved","Running")</f>
        <v>Running</v>
      </c>
      <c r="J8" s="6">
        <f t="shared" si="7"/>
        <v>150</v>
      </c>
      <c r="K8" s="6">
        <f t="shared" si="8"/>
        <v>40</v>
      </c>
      <c r="L8" s="6">
        <f t="shared" si="1"/>
        <v>190</v>
      </c>
      <c r="M8" s="12">
        <f t="shared" si="9"/>
        <v>0</v>
      </c>
      <c r="N8" s="14">
        <f t="shared" si="10"/>
        <v>90</v>
      </c>
    </row>
    <row r="9" spans="2:14" ht="12.75">
      <c r="B9" s="37">
        <f t="shared" si="2"/>
        <v>4</v>
      </c>
      <c r="C9" s="5" t="str">
        <f t="shared" si="11"/>
        <v>Running</v>
      </c>
      <c r="D9" s="6">
        <f ca="1" t="shared" si="3"/>
        <v>110</v>
      </c>
      <c r="E9" s="6">
        <f t="shared" si="4"/>
        <v>30</v>
      </c>
      <c r="F9" s="6">
        <f t="shared" si="0"/>
        <v>140</v>
      </c>
      <c r="G9" s="8">
        <f t="shared" si="5"/>
        <v>0</v>
      </c>
      <c r="H9" s="37">
        <f t="shared" si="6"/>
        <v>2</v>
      </c>
      <c r="I9" s="5" t="str">
        <f t="shared" si="12"/>
        <v>Running</v>
      </c>
      <c r="J9" s="6">
        <f t="shared" si="7"/>
        <v>190</v>
      </c>
      <c r="K9" s="6">
        <f t="shared" si="8"/>
        <v>30</v>
      </c>
      <c r="L9" s="6">
        <f t="shared" si="1"/>
        <v>220</v>
      </c>
      <c r="M9" s="12">
        <f t="shared" si="9"/>
        <v>0</v>
      </c>
      <c r="N9" s="14">
        <f t="shared" si="10"/>
        <v>110</v>
      </c>
    </row>
    <row r="10" spans="2:14" ht="12.75">
      <c r="B10" s="37">
        <f t="shared" si="2"/>
        <v>5</v>
      </c>
      <c r="C10" s="5" t="str">
        <f t="shared" si="11"/>
        <v>Running</v>
      </c>
      <c r="D10" s="6">
        <f ca="1" t="shared" si="3"/>
        <v>140</v>
      </c>
      <c r="E10" s="6">
        <f t="shared" si="4"/>
        <v>40</v>
      </c>
      <c r="F10" s="6">
        <f t="shared" si="0"/>
        <v>180</v>
      </c>
      <c r="G10" s="8">
        <f t="shared" si="5"/>
        <v>0</v>
      </c>
      <c r="H10" s="37">
        <f t="shared" si="6"/>
        <v>2</v>
      </c>
      <c r="I10" s="5" t="str">
        <f t="shared" si="12"/>
        <v>Running</v>
      </c>
      <c r="J10" s="6">
        <f t="shared" si="7"/>
        <v>220</v>
      </c>
      <c r="K10" s="6">
        <f t="shared" si="8"/>
        <v>70</v>
      </c>
      <c r="L10" s="6">
        <f t="shared" si="1"/>
        <v>290</v>
      </c>
      <c r="M10" s="12">
        <f t="shared" si="9"/>
        <v>0</v>
      </c>
      <c r="N10" s="14">
        <f t="shared" si="10"/>
        <v>150</v>
      </c>
    </row>
    <row r="11" spans="2:14" ht="12.75">
      <c r="B11" s="37">
        <f t="shared" si="2"/>
        <v>6</v>
      </c>
      <c r="C11" s="5" t="str">
        <f t="shared" si="11"/>
        <v>Running</v>
      </c>
      <c r="D11" s="6">
        <f ca="1" t="shared" si="3"/>
        <v>180</v>
      </c>
      <c r="E11" s="6">
        <f t="shared" si="4"/>
        <v>10</v>
      </c>
      <c r="F11" s="6">
        <f t="shared" si="0"/>
        <v>190</v>
      </c>
      <c r="G11" s="8">
        <f t="shared" si="5"/>
        <v>0</v>
      </c>
      <c r="H11" s="37">
        <f t="shared" si="6"/>
        <v>2</v>
      </c>
      <c r="I11" s="5" t="str">
        <f t="shared" si="12"/>
        <v>Running</v>
      </c>
      <c r="J11" s="6">
        <f t="shared" si="7"/>
        <v>290</v>
      </c>
      <c r="K11" s="6">
        <f t="shared" si="8"/>
        <v>70</v>
      </c>
      <c r="L11" s="6">
        <f t="shared" si="1"/>
        <v>360</v>
      </c>
      <c r="M11" s="12">
        <f t="shared" si="9"/>
        <v>0</v>
      </c>
      <c r="N11" s="14">
        <f t="shared" si="10"/>
        <v>180</v>
      </c>
    </row>
    <row r="12" spans="2:14" ht="12.75">
      <c r="B12" s="37">
        <f t="shared" si="2"/>
        <v>7</v>
      </c>
      <c r="C12" s="5" t="str">
        <f t="shared" si="11"/>
        <v>Running</v>
      </c>
      <c r="D12" s="6">
        <f ca="1" t="shared" si="3"/>
        <v>190</v>
      </c>
      <c r="E12" s="6">
        <f t="shared" si="4"/>
        <v>40</v>
      </c>
      <c r="F12" s="6">
        <f t="shared" si="0"/>
        <v>230</v>
      </c>
      <c r="G12" s="8">
        <f t="shared" si="5"/>
        <v>0</v>
      </c>
      <c r="H12" s="37">
        <f t="shared" si="6"/>
        <v>2</v>
      </c>
      <c r="I12" s="5" t="str">
        <f t="shared" si="12"/>
        <v>Running</v>
      </c>
      <c r="J12" s="6">
        <f t="shared" si="7"/>
        <v>360</v>
      </c>
      <c r="K12" s="6">
        <f t="shared" si="8"/>
        <v>40</v>
      </c>
      <c r="L12" s="6">
        <f t="shared" si="1"/>
        <v>400</v>
      </c>
      <c r="M12" s="12">
        <f t="shared" si="9"/>
        <v>0</v>
      </c>
      <c r="N12" s="14">
        <f t="shared" si="10"/>
        <v>210</v>
      </c>
    </row>
    <row r="13" spans="2:14" ht="12.75">
      <c r="B13" s="37">
        <f t="shared" si="2"/>
        <v>8</v>
      </c>
      <c r="C13" s="5" t="str">
        <f t="shared" si="11"/>
        <v>Running</v>
      </c>
      <c r="D13" s="6">
        <f ca="1" t="shared" si="3"/>
        <v>230</v>
      </c>
      <c r="E13" s="6">
        <f t="shared" si="4"/>
        <v>80</v>
      </c>
      <c r="F13" s="31">
        <f t="shared" si="0"/>
        <v>310</v>
      </c>
      <c r="G13" s="8">
        <f t="shared" si="5"/>
        <v>0</v>
      </c>
      <c r="H13" s="37">
        <f t="shared" si="6"/>
        <v>2</v>
      </c>
      <c r="I13" s="5" t="str">
        <f t="shared" si="12"/>
        <v>Running</v>
      </c>
      <c r="J13" s="6">
        <f t="shared" si="7"/>
        <v>400</v>
      </c>
      <c r="K13" s="6">
        <f t="shared" si="8"/>
        <v>50</v>
      </c>
      <c r="L13" s="6">
        <f t="shared" si="1"/>
        <v>450</v>
      </c>
      <c r="M13" s="12">
        <f t="shared" si="9"/>
        <v>0</v>
      </c>
      <c r="N13" s="14">
        <f t="shared" si="10"/>
        <v>220</v>
      </c>
    </row>
    <row r="14" spans="2:14" ht="12.75">
      <c r="B14" s="37">
        <f t="shared" si="2"/>
        <v>9</v>
      </c>
      <c r="C14" s="5" t="str">
        <f t="shared" si="11"/>
        <v>Running</v>
      </c>
      <c r="D14" s="6">
        <f ca="1" t="shared" si="3"/>
        <v>310</v>
      </c>
      <c r="E14" s="6">
        <f t="shared" si="4"/>
        <v>60</v>
      </c>
      <c r="F14" s="31">
        <f t="shared" si="0"/>
        <v>370</v>
      </c>
      <c r="G14" s="8">
        <f t="shared" si="5"/>
        <v>0</v>
      </c>
      <c r="H14" s="37">
        <f t="shared" si="6"/>
        <v>2</v>
      </c>
      <c r="I14" s="5" t="str">
        <f t="shared" si="12"/>
        <v>Running</v>
      </c>
      <c r="J14" s="31">
        <f t="shared" si="7"/>
        <v>450</v>
      </c>
      <c r="K14" s="6">
        <f t="shared" si="8"/>
        <v>10</v>
      </c>
      <c r="L14" s="6">
        <f t="shared" si="1"/>
        <v>460</v>
      </c>
      <c r="M14" s="12">
        <f t="shared" si="9"/>
        <v>0</v>
      </c>
      <c r="N14" s="14">
        <f t="shared" si="10"/>
        <v>150</v>
      </c>
    </row>
    <row r="15" spans="2:14" ht="12.75">
      <c r="B15" s="37">
        <f t="shared" si="2"/>
        <v>10</v>
      </c>
      <c r="C15" s="5" t="str">
        <f t="shared" si="11"/>
        <v>Running</v>
      </c>
      <c r="D15" s="6">
        <f ca="1">MAX(F14,OFFSET(J15,-$H$4-1,0,1,1))</f>
        <v>370</v>
      </c>
      <c r="E15" s="6">
        <f t="shared" si="4"/>
        <v>70</v>
      </c>
      <c r="F15" s="6">
        <f t="shared" si="0"/>
        <v>440</v>
      </c>
      <c r="G15" s="8">
        <f t="shared" si="5"/>
        <v>0</v>
      </c>
      <c r="H15" s="37">
        <f t="shared" si="6"/>
        <v>2</v>
      </c>
      <c r="I15" s="5" t="str">
        <f t="shared" si="12"/>
        <v>Running</v>
      </c>
      <c r="J15" s="31">
        <f t="shared" si="7"/>
        <v>460</v>
      </c>
      <c r="K15" s="6">
        <f t="shared" si="8"/>
        <v>50</v>
      </c>
      <c r="L15" s="6">
        <f t="shared" si="1"/>
        <v>510</v>
      </c>
      <c r="M15" s="12">
        <f t="shared" si="9"/>
        <v>0</v>
      </c>
      <c r="N15" s="14">
        <f t="shared" si="10"/>
        <v>140</v>
      </c>
    </row>
    <row r="16" spans="2:14" ht="12.75">
      <c r="B16" s="37">
        <f t="shared" si="2"/>
        <v>11</v>
      </c>
      <c r="C16" s="5" t="str">
        <f t="shared" si="11"/>
        <v>Running</v>
      </c>
      <c r="D16" s="6">
        <f ca="1" t="shared" si="3"/>
        <v>440</v>
      </c>
      <c r="E16" s="6">
        <f t="shared" si="4"/>
        <v>50</v>
      </c>
      <c r="F16" s="6">
        <f t="shared" si="0"/>
        <v>490</v>
      </c>
      <c r="G16" s="8">
        <f t="shared" si="5"/>
        <v>0</v>
      </c>
      <c r="H16" s="37">
        <f t="shared" si="6"/>
        <v>1</v>
      </c>
      <c r="I16" s="5" t="str">
        <f t="shared" si="12"/>
        <v>Running</v>
      </c>
      <c r="J16" s="6">
        <f t="shared" si="7"/>
        <v>510</v>
      </c>
      <c r="K16" s="6">
        <f t="shared" si="8"/>
        <v>60</v>
      </c>
      <c r="L16" s="6">
        <f t="shared" si="1"/>
        <v>570</v>
      </c>
      <c r="M16" s="12">
        <f t="shared" si="9"/>
        <v>0</v>
      </c>
      <c r="N16" s="14">
        <f t="shared" si="10"/>
        <v>130</v>
      </c>
    </row>
    <row r="17" spans="2:14" ht="12.75">
      <c r="B17" s="37">
        <f t="shared" si="2"/>
        <v>12</v>
      </c>
      <c r="C17" s="5" t="str">
        <f t="shared" si="11"/>
        <v>Running</v>
      </c>
      <c r="D17" s="31">
        <f ca="1" t="shared" si="3"/>
        <v>490</v>
      </c>
      <c r="E17" s="6">
        <f t="shared" si="4"/>
        <v>80</v>
      </c>
      <c r="F17" s="31">
        <f t="shared" si="0"/>
        <v>570</v>
      </c>
      <c r="G17" s="8">
        <f t="shared" si="5"/>
        <v>0</v>
      </c>
      <c r="H17" s="37">
        <f t="shared" si="6"/>
        <v>0</v>
      </c>
      <c r="I17" s="5" t="str">
        <f t="shared" si="12"/>
        <v>Running</v>
      </c>
      <c r="J17" s="6">
        <f t="shared" si="7"/>
        <v>570</v>
      </c>
      <c r="K17" s="6">
        <f t="shared" si="8"/>
        <v>50</v>
      </c>
      <c r="L17" s="6">
        <f t="shared" si="1"/>
        <v>620</v>
      </c>
      <c r="M17" s="12">
        <f t="shared" si="9"/>
        <v>0</v>
      </c>
      <c r="N17" s="14">
        <f t="shared" si="10"/>
        <v>130</v>
      </c>
    </row>
    <row r="18" spans="2:14" ht="12.75">
      <c r="B18" s="37">
        <f t="shared" si="2"/>
        <v>13</v>
      </c>
      <c r="C18" s="5" t="str">
        <f t="shared" si="11"/>
        <v>Running</v>
      </c>
      <c r="D18" s="6">
        <f ca="1" t="shared" si="3"/>
        <v>570</v>
      </c>
      <c r="E18" s="6">
        <f t="shared" si="4"/>
        <v>50</v>
      </c>
      <c r="F18" s="31">
        <f t="shared" si="0"/>
        <v>620</v>
      </c>
      <c r="G18" s="8">
        <f t="shared" si="5"/>
        <v>0</v>
      </c>
      <c r="H18" s="37">
        <f aca="true" t="shared" si="13" ref="H18:H35">B18-MATCH(F18,$J$6:$J$35,1)</f>
        <v>0</v>
      </c>
      <c r="I18" s="5" t="str">
        <f t="shared" si="12"/>
        <v>Running</v>
      </c>
      <c r="J18" s="6">
        <f t="shared" si="7"/>
        <v>620</v>
      </c>
      <c r="K18" s="6">
        <f t="shared" si="8"/>
        <v>50</v>
      </c>
      <c r="L18" s="6">
        <f t="shared" si="1"/>
        <v>670</v>
      </c>
      <c r="M18" s="12">
        <f t="shared" si="9"/>
        <v>0</v>
      </c>
      <c r="N18" s="14">
        <f t="shared" si="10"/>
        <v>100</v>
      </c>
    </row>
    <row r="19" spans="2:14" ht="12.75">
      <c r="B19" s="37">
        <f t="shared" si="2"/>
        <v>14</v>
      </c>
      <c r="C19" s="5" t="str">
        <f t="shared" si="11"/>
        <v>Running</v>
      </c>
      <c r="D19" s="6">
        <f ca="1" t="shared" si="3"/>
        <v>620</v>
      </c>
      <c r="E19" s="6">
        <f t="shared" si="4"/>
        <v>40</v>
      </c>
      <c r="F19" s="6">
        <f t="shared" si="0"/>
        <v>660</v>
      </c>
      <c r="G19" s="8">
        <f t="shared" si="5"/>
        <v>0</v>
      </c>
      <c r="H19" s="37">
        <f t="shared" si="13"/>
        <v>1</v>
      </c>
      <c r="I19" s="5" t="str">
        <f t="shared" si="12"/>
        <v>Running</v>
      </c>
      <c r="J19" s="6">
        <f t="shared" si="7"/>
        <v>670</v>
      </c>
      <c r="K19" s="6">
        <f t="shared" si="8"/>
        <v>40</v>
      </c>
      <c r="L19" s="6">
        <f t="shared" si="1"/>
        <v>710</v>
      </c>
      <c r="M19" s="12">
        <f t="shared" si="9"/>
        <v>0</v>
      </c>
      <c r="N19" s="14">
        <f t="shared" si="10"/>
        <v>90</v>
      </c>
    </row>
    <row r="20" spans="2:14" ht="12.75">
      <c r="B20" s="37">
        <f t="shared" si="2"/>
        <v>15</v>
      </c>
      <c r="C20" s="5" t="str">
        <f t="shared" si="11"/>
        <v>Running</v>
      </c>
      <c r="D20" s="6">
        <f ca="1" t="shared" si="3"/>
        <v>660</v>
      </c>
      <c r="E20" s="6">
        <f t="shared" si="4"/>
        <v>50</v>
      </c>
      <c r="F20" s="6">
        <f t="shared" si="0"/>
        <v>710</v>
      </c>
      <c r="G20" s="8">
        <f t="shared" si="5"/>
        <v>0</v>
      </c>
      <c r="H20" s="37">
        <f t="shared" si="13"/>
        <v>0</v>
      </c>
      <c r="I20" s="5" t="str">
        <f t="shared" si="12"/>
        <v>Running</v>
      </c>
      <c r="J20" s="6">
        <f t="shared" si="7"/>
        <v>710</v>
      </c>
      <c r="K20" s="6">
        <f t="shared" si="8"/>
        <v>50</v>
      </c>
      <c r="L20" s="6">
        <f t="shared" si="1"/>
        <v>760</v>
      </c>
      <c r="M20" s="12">
        <f t="shared" si="9"/>
        <v>0</v>
      </c>
      <c r="N20" s="14">
        <f t="shared" si="10"/>
        <v>100</v>
      </c>
    </row>
    <row r="21" spans="2:14" ht="12.75">
      <c r="B21" s="37">
        <f t="shared" si="2"/>
        <v>16</v>
      </c>
      <c r="C21" s="5" t="str">
        <f t="shared" si="11"/>
        <v>Running</v>
      </c>
      <c r="D21" s="6">
        <f ca="1" t="shared" si="3"/>
        <v>710</v>
      </c>
      <c r="E21" s="6">
        <f t="shared" si="4"/>
        <v>50</v>
      </c>
      <c r="F21" s="6">
        <f t="shared" si="0"/>
        <v>760</v>
      </c>
      <c r="G21" s="8">
        <f t="shared" si="5"/>
        <v>0</v>
      </c>
      <c r="H21" s="37">
        <f t="shared" si="13"/>
        <v>0</v>
      </c>
      <c r="I21" s="5" t="str">
        <f t="shared" si="12"/>
        <v>Running</v>
      </c>
      <c r="J21" s="6">
        <f t="shared" si="7"/>
        <v>760</v>
      </c>
      <c r="K21" s="6">
        <f t="shared" si="8"/>
        <v>50</v>
      </c>
      <c r="L21" s="6">
        <f t="shared" si="1"/>
        <v>810</v>
      </c>
      <c r="M21" s="12">
        <f t="shared" si="9"/>
        <v>0</v>
      </c>
      <c r="N21" s="14">
        <f t="shared" si="10"/>
        <v>100</v>
      </c>
    </row>
    <row r="22" spans="2:14" ht="12.75">
      <c r="B22" s="37">
        <f t="shared" si="2"/>
        <v>17</v>
      </c>
      <c r="C22" s="5" t="str">
        <f t="shared" si="11"/>
        <v>Running</v>
      </c>
      <c r="D22" s="6">
        <f ca="1" t="shared" si="3"/>
        <v>760</v>
      </c>
      <c r="E22" s="6">
        <f t="shared" si="4"/>
        <v>50</v>
      </c>
      <c r="F22" s="6">
        <f t="shared" si="0"/>
        <v>810</v>
      </c>
      <c r="G22" s="8">
        <f t="shared" si="5"/>
        <v>0</v>
      </c>
      <c r="H22" s="37">
        <f t="shared" si="13"/>
        <v>0</v>
      </c>
      <c r="I22" s="5" t="str">
        <f t="shared" si="12"/>
        <v>Running</v>
      </c>
      <c r="J22" s="6">
        <f t="shared" si="7"/>
        <v>810</v>
      </c>
      <c r="K22" s="6">
        <f t="shared" si="8"/>
        <v>50</v>
      </c>
      <c r="L22" s="6">
        <f t="shared" si="1"/>
        <v>860</v>
      </c>
      <c r="M22" s="12">
        <f t="shared" si="9"/>
        <v>0</v>
      </c>
      <c r="N22" s="14">
        <f t="shared" si="10"/>
        <v>100</v>
      </c>
    </row>
    <row r="23" spans="2:14" ht="12.75">
      <c r="B23" s="37">
        <f t="shared" si="2"/>
        <v>18</v>
      </c>
      <c r="C23" s="5" t="str">
        <f t="shared" si="11"/>
        <v>Running</v>
      </c>
      <c r="D23" s="6">
        <f ca="1" t="shared" si="3"/>
        <v>810</v>
      </c>
      <c r="E23" s="6">
        <f t="shared" si="4"/>
        <v>50</v>
      </c>
      <c r="F23" s="6">
        <f t="shared" si="0"/>
        <v>860</v>
      </c>
      <c r="G23" s="8">
        <f t="shared" si="5"/>
        <v>0</v>
      </c>
      <c r="H23" s="37">
        <f t="shared" si="13"/>
        <v>0</v>
      </c>
      <c r="I23" s="5" t="str">
        <f t="shared" si="12"/>
        <v>Running</v>
      </c>
      <c r="J23" s="6">
        <f t="shared" si="7"/>
        <v>860</v>
      </c>
      <c r="K23" s="6">
        <f t="shared" si="8"/>
        <v>30</v>
      </c>
      <c r="L23" s="6">
        <f t="shared" si="1"/>
        <v>890</v>
      </c>
      <c r="M23" s="12">
        <f t="shared" si="9"/>
        <v>10</v>
      </c>
      <c r="N23" s="14">
        <f t="shared" si="10"/>
        <v>80</v>
      </c>
    </row>
    <row r="24" spans="2:14" ht="12.75">
      <c r="B24" s="37">
        <f t="shared" si="2"/>
        <v>19</v>
      </c>
      <c r="C24" s="5" t="str">
        <f t="shared" si="11"/>
        <v>Running</v>
      </c>
      <c r="D24" s="6">
        <f ca="1" t="shared" si="3"/>
        <v>860</v>
      </c>
      <c r="E24" s="6">
        <f t="shared" si="4"/>
        <v>40</v>
      </c>
      <c r="F24" s="6">
        <f t="shared" si="0"/>
        <v>900</v>
      </c>
      <c r="G24" s="8">
        <f t="shared" si="5"/>
        <v>0</v>
      </c>
      <c r="H24" s="37">
        <f t="shared" si="13"/>
        <v>0</v>
      </c>
      <c r="I24" s="5" t="str">
        <f t="shared" si="12"/>
        <v>Starved</v>
      </c>
      <c r="J24" s="6">
        <f t="shared" si="7"/>
        <v>900</v>
      </c>
      <c r="K24" s="6">
        <f t="shared" si="8"/>
        <v>60</v>
      </c>
      <c r="L24" s="6">
        <f t="shared" si="1"/>
        <v>960</v>
      </c>
      <c r="M24" s="12">
        <f t="shared" si="9"/>
        <v>0</v>
      </c>
      <c r="N24" s="14">
        <f t="shared" si="10"/>
        <v>100</v>
      </c>
    </row>
    <row r="25" spans="2:14" ht="12.75">
      <c r="B25" s="37">
        <f t="shared" si="2"/>
        <v>20</v>
      </c>
      <c r="C25" s="5" t="str">
        <f t="shared" si="11"/>
        <v>Running</v>
      </c>
      <c r="D25" s="6">
        <f ca="1" t="shared" si="3"/>
        <v>900</v>
      </c>
      <c r="E25" s="6">
        <f t="shared" si="4"/>
        <v>30</v>
      </c>
      <c r="F25" s="6">
        <f t="shared" si="0"/>
        <v>930</v>
      </c>
      <c r="G25" s="8">
        <f t="shared" si="5"/>
        <v>0</v>
      </c>
      <c r="H25" s="37">
        <f t="shared" si="13"/>
        <v>1</v>
      </c>
      <c r="I25" s="5" t="str">
        <f t="shared" si="12"/>
        <v>Running</v>
      </c>
      <c r="J25" s="6">
        <f t="shared" si="7"/>
        <v>960</v>
      </c>
      <c r="K25" s="6">
        <f t="shared" si="8"/>
        <v>70</v>
      </c>
      <c r="L25" s="6">
        <f t="shared" si="1"/>
        <v>1030</v>
      </c>
      <c r="M25" s="12">
        <f t="shared" si="9"/>
        <v>0</v>
      </c>
      <c r="N25" s="14">
        <f t="shared" si="10"/>
        <v>130</v>
      </c>
    </row>
    <row r="26" spans="2:14" ht="12.75">
      <c r="B26" s="37">
        <f t="shared" si="2"/>
        <v>21</v>
      </c>
      <c r="C26" s="5" t="str">
        <f t="shared" si="11"/>
        <v>Running</v>
      </c>
      <c r="D26" s="6">
        <f ca="1" t="shared" si="3"/>
        <v>930</v>
      </c>
      <c r="E26" s="6">
        <f t="shared" si="4"/>
        <v>50</v>
      </c>
      <c r="F26" s="6">
        <f t="shared" si="0"/>
        <v>980</v>
      </c>
      <c r="G26" s="8">
        <f t="shared" si="5"/>
        <v>0</v>
      </c>
      <c r="H26" s="37">
        <f t="shared" si="13"/>
        <v>1</v>
      </c>
      <c r="I26" s="5" t="str">
        <f t="shared" si="12"/>
        <v>Running</v>
      </c>
      <c r="J26" s="6">
        <f t="shared" si="7"/>
        <v>1030</v>
      </c>
      <c r="K26" s="6">
        <f t="shared" si="8"/>
        <v>30</v>
      </c>
      <c r="L26" s="6">
        <f t="shared" si="1"/>
        <v>1060</v>
      </c>
      <c r="M26" s="12">
        <f t="shared" si="9"/>
        <v>0</v>
      </c>
      <c r="N26" s="14">
        <f t="shared" si="10"/>
        <v>130</v>
      </c>
    </row>
    <row r="27" spans="2:14" ht="12.75">
      <c r="B27" s="37">
        <f t="shared" si="2"/>
        <v>22</v>
      </c>
      <c r="C27" s="5" t="str">
        <f t="shared" si="11"/>
        <v>Running</v>
      </c>
      <c r="D27" s="6">
        <f ca="1" t="shared" si="3"/>
        <v>980</v>
      </c>
      <c r="E27" s="6">
        <f t="shared" si="4"/>
        <v>40</v>
      </c>
      <c r="F27" s="6">
        <f t="shared" si="0"/>
        <v>1020</v>
      </c>
      <c r="G27" s="8">
        <f t="shared" si="5"/>
        <v>0</v>
      </c>
      <c r="H27" s="37">
        <f t="shared" si="13"/>
        <v>2</v>
      </c>
      <c r="I27" s="5" t="str">
        <f t="shared" si="12"/>
        <v>Running</v>
      </c>
      <c r="J27" s="6">
        <f t="shared" si="7"/>
        <v>1060</v>
      </c>
      <c r="K27" s="6">
        <f t="shared" si="8"/>
        <v>10</v>
      </c>
      <c r="L27" s="6">
        <f t="shared" si="1"/>
        <v>1070</v>
      </c>
      <c r="M27" s="12">
        <f t="shared" si="9"/>
        <v>0</v>
      </c>
      <c r="N27" s="14">
        <f t="shared" si="10"/>
        <v>90</v>
      </c>
    </row>
    <row r="28" spans="2:14" ht="12.75">
      <c r="B28" s="37">
        <f t="shared" si="2"/>
        <v>23</v>
      </c>
      <c r="C28" s="5" t="str">
        <f t="shared" si="11"/>
        <v>Running</v>
      </c>
      <c r="D28" s="6">
        <f ca="1" t="shared" si="3"/>
        <v>1020</v>
      </c>
      <c r="E28" s="6">
        <f t="shared" si="4"/>
        <v>50</v>
      </c>
      <c r="F28" s="6">
        <f t="shared" si="0"/>
        <v>1070</v>
      </c>
      <c r="G28" s="8">
        <f t="shared" si="5"/>
        <v>0</v>
      </c>
      <c r="H28" s="37">
        <f t="shared" si="13"/>
        <v>0</v>
      </c>
      <c r="I28" s="5" t="str">
        <f t="shared" si="12"/>
        <v>Running</v>
      </c>
      <c r="J28" s="6">
        <f t="shared" si="7"/>
        <v>1070</v>
      </c>
      <c r="K28" s="6">
        <f t="shared" si="8"/>
        <v>70</v>
      </c>
      <c r="L28" s="6">
        <f t="shared" si="1"/>
        <v>1140</v>
      </c>
      <c r="M28" s="12">
        <f t="shared" si="9"/>
        <v>0</v>
      </c>
      <c r="N28" s="14">
        <f t="shared" si="10"/>
        <v>120</v>
      </c>
    </row>
    <row r="29" spans="2:14" ht="12.75">
      <c r="B29" s="37">
        <f t="shared" si="2"/>
        <v>24</v>
      </c>
      <c r="C29" s="5" t="str">
        <f t="shared" si="11"/>
        <v>Running</v>
      </c>
      <c r="D29" s="6">
        <f ca="1" t="shared" si="3"/>
        <v>1070</v>
      </c>
      <c r="E29" s="6">
        <f t="shared" si="4"/>
        <v>40</v>
      </c>
      <c r="F29" s="6">
        <f t="shared" si="0"/>
        <v>1110</v>
      </c>
      <c r="G29" s="8">
        <f t="shared" si="5"/>
        <v>0</v>
      </c>
      <c r="H29" s="37">
        <f t="shared" si="13"/>
        <v>1</v>
      </c>
      <c r="I29" s="5" t="str">
        <f t="shared" si="12"/>
        <v>Running</v>
      </c>
      <c r="J29" s="6">
        <f t="shared" si="7"/>
        <v>1140</v>
      </c>
      <c r="K29" s="6">
        <f t="shared" si="8"/>
        <v>30</v>
      </c>
      <c r="L29" s="6">
        <f t="shared" si="1"/>
        <v>1170</v>
      </c>
      <c r="M29" s="12">
        <f t="shared" si="9"/>
        <v>0</v>
      </c>
      <c r="N29" s="14">
        <f t="shared" si="10"/>
        <v>100</v>
      </c>
    </row>
    <row r="30" spans="2:14" ht="12.75">
      <c r="B30" s="37">
        <f t="shared" si="2"/>
        <v>25</v>
      </c>
      <c r="C30" s="5" t="str">
        <f t="shared" si="11"/>
        <v>Running</v>
      </c>
      <c r="D30" s="6">
        <f ca="1" t="shared" si="3"/>
        <v>1110</v>
      </c>
      <c r="E30" s="6">
        <f t="shared" si="4"/>
        <v>40</v>
      </c>
      <c r="F30" s="6">
        <f t="shared" si="0"/>
        <v>1150</v>
      </c>
      <c r="G30" s="8">
        <f t="shared" si="5"/>
        <v>0</v>
      </c>
      <c r="H30" s="37">
        <f t="shared" si="13"/>
        <v>1</v>
      </c>
      <c r="I30" s="5" t="str">
        <f t="shared" si="12"/>
        <v>Running</v>
      </c>
      <c r="J30" s="6">
        <f t="shared" si="7"/>
        <v>1170</v>
      </c>
      <c r="K30" s="6">
        <f t="shared" si="8"/>
        <v>10</v>
      </c>
      <c r="L30" s="6">
        <f t="shared" si="1"/>
        <v>1180</v>
      </c>
      <c r="M30" s="12">
        <f t="shared" si="9"/>
        <v>40</v>
      </c>
      <c r="N30" s="14">
        <f t="shared" si="10"/>
        <v>70</v>
      </c>
    </row>
    <row r="31" spans="2:14" ht="12.75">
      <c r="B31" s="37">
        <f t="shared" si="2"/>
        <v>26</v>
      </c>
      <c r="C31" s="5" t="str">
        <f t="shared" si="11"/>
        <v>Running</v>
      </c>
      <c r="D31" s="6">
        <f ca="1" t="shared" si="3"/>
        <v>1150</v>
      </c>
      <c r="E31" s="6">
        <f t="shared" si="4"/>
        <v>70</v>
      </c>
      <c r="F31" s="6">
        <f t="shared" si="0"/>
        <v>1220</v>
      </c>
      <c r="G31" s="8">
        <f t="shared" si="5"/>
        <v>0</v>
      </c>
      <c r="H31" s="37">
        <f t="shared" si="13"/>
        <v>0</v>
      </c>
      <c r="I31" s="5" t="str">
        <f t="shared" si="12"/>
        <v>Starved</v>
      </c>
      <c r="J31" s="6">
        <f t="shared" si="7"/>
        <v>1220</v>
      </c>
      <c r="K31" s="6">
        <f t="shared" si="8"/>
        <v>50</v>
      </c>
      <c r="L31" s="6">
        <f t="shared" si="1"/>
        <v>1270</v>
      </c>
      <c r="M31" s="12">
        <f t="shared" si="9"/>
        <v>0</v>
      </c>
      <c r="N31" s="14">
        <f t="shared" si="10"/>
        <v>120</v>
      </c>
    </row>
    <row r="32" spans="2:14" ht="12.75">
      <c r="B32" s="37">
        <f t="shared" si="2"/>
        <v>27</v>
      </c>
      <c r="C32" s="5" t="str">
        <f t="shared" si="11"/>
        <v>Running</v>
      </c>
      <c r="D32" s="6">
        <f ca="1" t="shared" si="3"/>
        <v>1220</v>
      </c>
      <c r="E32" s="6">
        <f t="shared" si="4"/>
        <v>50</v>
      </c>
      <c r="F32" s="6">
        <f t="shared" si="0"/>
        <v>1270</v>
      </c>
      <c r="G32" s="8">
        <f t="shared" si="5"/>
        <v>0</v>
      </c>
      <c r="H32" s="37">
        <f t="shared" si="13"/>
        <v>0</v>
      </c>
      <c r="I32" s="5" t="str">
        <f t="shared" si="12"/>
        <v>Running</v>
      </c>
      <c r="J32" s="6">
        <f t="shared" si="7"/>
        <v>1270</v>
      </c>
      <c r="K32" s="6">
        <f t="shared" si="8"/>
        <v>70</v>
      </c>
      <c r="L32" s="6">
        <f t="shared" si="1"/>
        <v>1340</v>
      </c>
      <c r="M32" s="12">
        <f t="shared" si="9"/>
        <v>0</v>
      </c>
      <c r="N32" s="14">
        <f t="shared" si="10"/>
        <v>120</v>
      </c>
    </row>
    <row r="33" spans="2:14" ht="12.75">
      <c r="B33" s="37">
        <f t="shared" si="2"/>
        <v>28</v>
      </c>
      <c r="C33" s="5" t="str">
        <f t="shared" si="11"/>
        <v>Running</v>
      </c>
      <c r="D33" s="6">
        <f ca="1" t="shared" si="3"/>
        <v>1270</v>
      </c>
      <c r="E33" s="6">
        <f t="shared" si="4"/>
        <v>50</v>
      </c>
      <c r="F33" s="6">
        <f t="shared" si="0"/>
        <v>1320</v>
      </c>
      <c r="G33" s="8">
        <f t="shared" si="5"/>
        <v>0</v>
      </c>
      <c r="H33" s="37">
        <f t="shared" si="13"/>
        <v>1</v>
      </c>
      <c r="I33" s="5" t="str">
        <f t="shared" si="12"/>
        <v>Running</v>
      </c>
      <c r="J33" s="6">
        <f t="shared" si="7"/>
        <v>1340</v>
      </c>
      <c r="K33" s="6">
        <f t="shared" si="8"/>
        <v>30</v>
      </c>
      <c r="L33" s="6">
        <f t="shared" si="1"/>
        <v>1370</v>
      </c>
      <c r="M33" s="12">
        <f t="shared" si="9"/>
        <v>0</v>
      </c>
      <c r="N33" s="14">
        <f t="shared" si="10"/>
        <v>100</v>
      </c>
    </row>
    <row r="34" spans="2:14" ht="12.75">
      <c r="B34" s="37">
        <f t="shared" si="2"/>
        <v>29</v>
      </c>
      <c r="C34" s="5" t="str">
        <f t="shared" si="11"/>
        <v>Running</v>
      </c>
      <c r="D34" s="6">
        <f ca="1" t="shared" si="3"/>
        <v>1320</v>
      </c>
      <c r="E34" s="6">
        <f t="shared" si="4"/>
        <v>40</v>
      </c>
      <c r="F34" s="6">
        <f t="shared" si="0"/>
        <v>1360</v>
      </c>
      <c r="G34" s="8">
        <f t="shared" si="5"/>
        <v>0</v>
      </c>
      <c r="H34" s="37">
        <f t="shared" si="13"/>
        <v>1</v>
      </c>
      <c r="I34" s="5" t="str">
        <f t="shared" si="12"/>
        <v>Running</v>
      </c>
      <c r="J34" s="6">
        <f t="shared" si="7"/>
        <v>1370</v>
      </c>
      <c r="K34" s="6">
        <f t="shared" si="8"/>
        <v>50</v>
      </c>
      <c r="L34" s="6">
        <f t="shared" si="1"/>
        <v>1420</v>
      </c>
      <c r="M34" s="12">
        <f t="shared" si="9"/>
        <v>0</v>
      </c>
      <c r="N34" s="14">
        <f t="shared" si="10"/>
        <v>100</v>
      </c>
    </row>
    <row r="35" spans="2:14" ht="13.5" thickBot="1">
      <c r="B35" s="38">
        <f t="shared" si="2"/>
        <v>30</v>
      </c>
      <c r="C35" s="32" t="str">
        <f t="shared" si="11"/>
        <v>Running</v>
      </c>
      <c r="D35" s="13">
        <f ca="1" t="shared" si="3"/>
        <v>1360</v>
      </c>
      <c r="E35" s="41">
        <f t="shared" si="4"/>
        <v>50</v>
      </c>
      <c r="F35" s="41">
        <f t="shared" si="0"/>
        <v>1410</v>
      </c>
      <c r="G35" s="42"/>
      <c r="H35" s="43">
        <f t="shared" si="13"/>
        <v>1</v>
      </c>
      <c r="I35" s="44" t="str">
        <f t="shared" si="12"/>
        <v>Running</v>
      </c>
      <c r="J35" s="41">
        <f t="shared" si="7"/>
        <v>1420</v>
      </c>
      <c r="K35" s="41">
        <f t="shared" si="8"/>
        <v>40</v>
      </c>
      <c r="L35" s="41">
        <f t="shared" si="1"/>
        <v>1460</v>
      </c>
      <c r="M35" s="45">
        <v>0</v>
      </c>
      <c r="N35" s="46">
        <f t="shared" si="10"/>
        <v>100</v>
      </c>
    </row>
    <row r="36" spans="5:14" ht="12.75">
      <c r="E36" s="30">
        <f>SUM(E6:E35)</f>
        <v>1410</v>
      </c>
      <c r="F36" s="47"/>
      <c r="G36" s="30">
        <f>SUM(G6:G35)</f>
        <v>0</v>
      </c>
      <c r="H36" s="48">
        <f>MAX(H6:H35)</f>
        <v>2</v>
      </c>
      <c r="I36" s="47"/>
      <c r="J36" s="47"/>
      <c r="K36" s="30">
        <f>SUM(K6:K35)</f>
        <v>1370</v>
      </c>
      <c r="L36" s="47"/>
      <c r="M36" s="30">
        <f>SUM(M6:M35)</f>
        <v>50</v>
      </c>
      <c r="N36" s="30">
        <f>SUM(N6:N35)</f>
        <v>3580</v>
      </c>
    </row>
  </sheetData>
  <conditionalFormatting sqref="C6">
    <cfRule type="expression" priority="1" dxfId="0" stopIfTrue="1">
      <formula>($D6&gt;$F5)</formula>
    </cfRule>
  </conditionalFormatting>
  <conditionalFormatting sqref="C7:C35">
    <cfRule type="expression" priority="2" dxfId="0" stopIfTrue="1">
      <formula>(G6&gt;0)</formula>
    </cfRule>
  </conditionalFormatting>
  <conditionalFormatting sqref="I7:I35">
    <cfRule type="expression" priority="3" dxfId="1" stopIfTrue="1">
      <formula>(M6&gt;0)</formula>
    </cfRule>
  </conditionalFormatting>
  <conditionalFormatting sqref="G6:G35">
    <cfRule type="cellIs" priority="4" dxfId="0" operator="greaterThan" stopIfTrue="1">
      <formula>0</formula>
    </cfRule>
  </conditionalFormatting>
  <conditionalFormatting sqref="M6:M35">
    <cfRule type="cellIs" priority="5" dxfId="1" operator="greaterThan" stopIfTrue="1">
      <formula>0</formula>
    </cfRule>
  </conditionalFormatting>
  <dataValidations count="2">
    <dataValidation type="whole" allowBlank="1" showInputMessage="1" showErrorMessage="1" promptTitle="Enter starting unit number" errorTitle="Improper starting unit" error="Starting unit number must be in the range (1-21)." sqref="S4">
      <formula1>1</formula1>
      <formula2>21</formula2>
    </dataValidation>
    <dataValidation type="whole" allowBlank="1" showInputMessage="1" showErrorMessage="1" promptTitle="Select processing time dataset" prompt="1,2 &amp; 3 - Nonvarying processing times&#10;          4 - Dynamic processing times&#10;(Press F9 to generate dynamic times)" errorTitle="Improper dataset number" error="Enter value between one (1) and four (4)." sqref="B4">
      <formula1>1</formula1>
      <formula2>4</formula2>
    </dataValidation>
  </dataValidations>
  <printOptions/>
  <pageMargins left="0.75" right="0.75" top="1" bottom="1" header="0.5" footer="0.5"/>
  <pageSetup fitToHeight="1" fitToWidth="1" horizontalDpi="600" verticalDpi="600" orientation="landscape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2"/>
  <sheetViews>
    <sheetView workbookViewId="0" topLeftCell="A1">
      <selection activeCell="B1" sqref="B1"/>
    </sheetView>
  </sheetViews>
  <sheetFormatPr defaultColWidth="9.140625" defaultRowHeight="12.75"/>
  <cols>
    <col min="1" max="2" width="5.7109375" style="1" customWidth="1"/>
    <col min="3" max="7" width="5.7109375" style="0" customWidth="1"/>
  </cols>
  <sheetData>
    <row r="1" spans="1:2" s="24" customFormat="1" ht="18.75" thickBot="1">
      <c r="A1" s="23">
        <f>'Two Stage Model'!S4</f>
        <v>21</v>
      </c>
      <c r="B1" s="25" t="s">
        <v>12</v>
      </c>
    </row>
    <row r="2" spans="1:7" s="24" customFormat="1" ht="72" thickBot="1">
      <c r="A2" s="27" t="s">
        <v>2</v>
      </c>
      <c r="B2" s="50" t="s">
        <v>19</v>
      </c>
      <c r="C2" s="17" t="s">
        <v>0</v>
      </c>
      <c r="D2" s="19" t="s">
        <v>15</v>
      </c>
      <c r="E2" s="28" t="s">
        <v>10</v>
      </c>
      <c r="F2" s="21" t="s">
        <v>16</v>
      </c>
      <c r="G2" s="29" t="s">
        <v>11</v>
      </c>
    </row>
    <row r="3" spans="1:7" ht="12.75">
      <c r="A3" s="33">
        <f>A1</f>
        <v>21</v>
      </c>
      <c r="B3" s="26">
        <f>INDEX('Two Stage Model'!$D$6:$D$35,A3,1)</f>
        <v>930</v>
      </c>
      <c r="C3" s="26">
        <f>INDEX('Two Stage Model'!$D$6:$D$35,A3,1)-INDEX('Two Stage Model'!$D$6:$D$35,$A$3,1)</f>
        <v>0</v>
      </c>
      <c r="D3" s="39">
        <f>INDEX('Two Stage Model'!$E$6:$E$35,A3,1)</f>
        <v>50</v>
      </c>
      <c r="E3" s="26">
        <f>INDEX('Two Stage Model'!$G$6:$G$35,A3,1)</f>
        <v>0</v>
      </c>
      <c r="F3" s="40">
        <f>INDEX('Two Stage Model'!$K$6:$K$35,A3,1)</f>
        <v>30</v>
      </c>
      <c r="G3" s="12">
        <f>INDEX('Two Stage Model'!$M$6:$M$35,A3,1)</f>
        <v>0</v>
      </c>
    </row>
    <row r="4" spans="1:7" ht="12.75">
      <c r="A4" s="7">
        <f>A3+1</f>
        <v>22</v>
      </c>
      <c r="B4" s="26">
        <f>INDEX('Two Stage Model'!$D$6:$D$35,A4,1)</f>
        <v>980</v>
      </c>
      <c r="C4" s="26">
        <f>INDEX('Two Stage Model'!$D$6:$D$35,A4,1)-INDEX('Two Stage Model'!$D$6:$D$35,$A$3,1)</f>
        <v>50</v>
      </c>
      <c r="D4" s="39">
        <f>INDEX('Two Stage Model'!$E$6:$E$35,A4,1)</f>
        <v>40</v>
      </c>
      <c r="E4" s="26">
        <f>INDEX('Two Stage Model'!$G$6:$G$35,GraphData!A4,1)</f>
        <v>0</v>
      </c>
      <c r="F4" s="40">
        <f>INDEX('Two Stage Model'!$K$6:$K$35,A4,1)</f>
        <v>10</v>
      </c>
      <c r="G4" s="12">
        <f>INDEX('Two Stage Model'!$M$6:$M$35,A4,1)</f>
        <v>0</v>
      </c>
    </row>
    <row r="5" spans="1:7" ht="12.75">
      <c r="A5" s="7">
        <f aca="true" t="shared" si="0" ref="A5:A12">A4+1</f>
        <v>23</v>
      </c>
      <c r="B5" s="26">
        <f>INDEX('Two Stage Model'!$D$6:$D$35,A5,1)</f>
        <v>1020</v>
      </c>
      <c r="C5" s="26">
        <f>INDEX('Two Stage Model'!$D$6:$D$35,A5,1)-INDEX('Two Stage Model'!$D$6:$D$35,$A$3,1)</f>
        <v>90</v>
      </c>
      <c r="D5" s="39">
        <f>INDEX('Two Stage Model'!$E$6:$E$35,A5,1)</f>
        <v>50</v>
      </c>
      <c r="E5" s="26">
        <f>INDEX('Two Stage Model'!$G$6:$G$35,GraphData!A5,1)</f>
        <v>0</v>
      </c>
      <c r="F5" s="40">
        <f>INDEX('Two Stage Model'!$K$6:$K$35,A5,1)</f>
        <v>70</v>
      </c>
      <c r="G5" s="12">
        <f>INDEX('Two Stage Model'!$M$6:$M$35,A5,1)</f>
        <v>0</v>
      </c>
    </row>
    <row r="6" spans="1:7" ht="12.75">
      <c r="A6" s="7">
        <f t="shared" si="0"/>
        <v>24</v>
      </c>
      <c r="B6" s="26">
        <f>INDEX('Two Stage Model'!$D$6:$D$35,A6,1)</f>
        <v>1070</v>
      </c>
      <c r="C6" s="26">
        <f>INDEX('Two Stage Model'!$D$6:$D$35,A6,1)-INDEX('Two Stage Model'!$D$6:$D$35,$A$3,1)</f>
        <v>140</v>
      </c>
      <c r="D6" s="39">
        <f>INDEX('Two Stage Model'!$E$6:$E$35,A6,1)</f>
        <v>40</v>
      </c>
      <c r="E6" s="26">
        <f>INDEX('Two Stage Model'!$G$6:$G$35,GraphData!A6,1)</f>
        <v>0</v>
      </c>
      <c r="F6" s="40">
        <f>INDEX('Two Stage Model'!$K$6:$K$35,A6,1)</f>
        <v>30</v>
      </c>
      <c r="G6" s="12">
        <f>INDEX('Two Stage Model'!$M$6:$M$35,A6,1)</f>
        <v>0</v>
      </c>
    </row>
    <row r="7" spans="1:7" ht="12.75">
      <c r="A7" s="7">
        <f t="shared" si="0"/>
        <v>25</v>
      </c>
      <c r="B7" s="26">
        <f>INDEX('Two Stage Model'!$D$6:$D$35,A7,1)</f>
        <v>1110</v>
      </c>
      <c r="C7" s="26">
        <f>INDEX('Two Stage Model'!$D$6:$D$35,A7,1)-INDEX('Two Stage Model'!$D$6:$D$35,$A$3,1)</f>
        <v>180</v>
      </c>
      <c r="D7" s="39">
        <f>INDEX('Two Stage Model'!$E$6:$E$35,A7,1)</f>
        <v>40</v>
      </c>
      <c r="E7" s="26">
        <f>INDEX('Two Stage Model'!$G$6:$G$35,GraphData!A7,1)</f>
        <v>0</v>
      </c>
      <c r="F7" s="40">
        <f>INDEX('Two Stage Model'!$K$6:$K$35,A7,1)</f>
        <v>10</v>
      </c>
      <c r="G7" s="12">
        <f>INDEX('Two Stage Model'!$M$6:$M$35,A7,1)</f>
        <v>40</v>
      </c>
    </row>
    <row r="8" spans="1:7" ht="12.75">
      <c r="A8" s="7">
        <f t="shared" si="0"/>
        <v>26</v>
      </c>
      <c r="B8" s="26">
        <f>INDEX('Two Stage Model'!$D$6:$D$35,A8,1)</f>
        <v>1150</v>
      </c>
      <c r="C8" s="26">
        <f>INDEX('Two Stage Model'!$D$6:$D$35,A8,1)-INDEX('Two Stage Model'!$D$6:$D$35,$A$3,1)</f>
        <v>220</v>
      </c>
      <c r="D8" s="39">
        <f>INDEX('Two Stage Model'!$E$6:$E$35,A8,1)</f>
        <v>70</v>
      </c>
      <c r="E8" s="26">
        <f>INDEX('Two Stage Model'!$G$6:$G$35,GraphData!A8,1)</f>
        <v>0</v>
      </c>
      <c r="F8" s="40">
        <f>INDEX('Two Stage Model'!$K$6:$K$35,A8,1)</f>
        <v>50</v>
      </c>
      <c r="G8" s="12">
        <f>INDEX('Two Stage Model'!$M$6:$M$35,A8,1)</f>
        <v>0</v>
      </c>
    </row>
    <row r="9" spans="1:7" ht="12.75">
      <c r="A9" s="7">
        <f t="shared" si="0"/>
        <v>27</v>
      </c>
      <c r="B9" s="26">
        <f>INDEX('Two Stage Model'!$D$6:$D$35,A9,1)</f>
        <v>1220</v>
      </c>
      <c r="C9" s="26">
        <f>INDEX('Two Stage Model'!$D$6:$D$35,A9,1)-INDEX('Two Stage Model'!$D$6:$D$35,$A$3,1)</f>
        <v>290</v>
      </c>
      <c r="D9" s="39">
        <f>INDEX('Two Stage Model'!$E$6:$E$35,A9,1)</f>
        <v>50</v>
      </c>
      <c r="E9" s="26">
        <f>INDEX('Two Stage Model'!$G$6:$G$35,GraphData!A9,1)</f>
        <v>0</v>
      </c>
      <c r="F9" s="40">
        <f>INDEX('Two Stage Model'!$K$6:$K$35,A9,1)</f>
        <v>70</v>
      </c>
      <c r="G9" s="12">
        <f>INDEX('Two Stage Model'!$M$6:$M$35,A9,1)</f>
        <v>0</v>
      </c>
    </row>
    <row r="10" spans="1:7" ht="12.75">
      <c r="A10" s="7">
        <f t="shared" si="0"/>
        <v>28</v>
      </c>
      <c r="B10" s="26">
        <f>INDEX('Two Stage Model'!$D$6:$D$35,A10,1)</f>
        <v>1270</v>
      </c>
      <c r="C10" s="26">
        <f>INDEX('Two Stage Model'!$D$6:$D$35,A10,1)-INDEX('Two Stage Model'!$D$6:$D$35,$A$3,1)</f>
        <v>340</v>
      </c>
      <c r="D10" s="39">
        <f>INDEX('Two Stage Model'!$E$6:$E$35,A10,1)</f>
        <v>50</v>
      </c>
      <c r="E10" s="26">
        <f>INDEX('Two Stage Model'!$G$6:$G$35,GraphData!A10,1)</f>
        <v>0</v>
      </c>
      <c r="F10" s="40">
        <f>INDEX('Two Stage Model'!$K$6:$K$35,A10,1)</f>
        <v>30</v>
      </c>
      <c r="G10" s="12">
        <f>INDEX('Two Stage Model'!$M$6:$M$35,A10,1)</f>
        <v>0</v>
      </c>
    </row>
    <row r="11" spans="1:7" ht="12.75">
      <c r="A11" s="7">
        <f t="shared" si="0"/>
        <v>29</v>
      </c>
      <c r="B11" s="26">
        <f>INDEX('Two Stage Model'!$D$6:$D$35,A11,1)</f>
        <v>1320</v>
      </c>
      <c r="C11" s="26">
        <f>INDEX('Two Stage Model'!$D$6:$D$35,A11,1)-INDEX('Two Stage Model'!$D$6:$D$35,$A$3,1)</f>
        <v>390</v>
      </c>
      <c r="D11" s="39">
        <f>INDEX('Two Stage Model'!$E$6:$E$35,A11,1)</f>
        <v>40</v>
      </c>
      <c r="E11" s="26">
        <f>INDEX('Two Stage Model'!$G$6:$G$35,GraphData!A11,1)</f>
        <v>0</v>
      </c>
      <c r="F11" s="40">
        <f>INDEX('Two Stage Model'!$K$6:$K$35,A11,1)</f>
        <v>50</v>
      </c>
      <c r="G11" s="12">
        <f>INDEX('Two Stage Model'!$M$6:$M$35,A11,1)</f>
        <v>0</v>
      </c>
    </row>
    <row r="12" spans="1:7" ht="13.5" thickBot="1">
      <c r="A12" s="9">
        <f t="shared" si="0"/>
        <v>30</v>
      </c>
      <c r="B12" s="26">
        <f>INDEX('Two Stage Model'!$D$6:$D$35,A12,1)</f>
        <v>1360</v>
      </c>
      <c r="C12" s="13">
        <f>INDEX('Two Stage Model'!$D$6:$D$35,A12,1)-INDEX('Two Stage Model'!$D$6:$D$35,$A$3,1)</f>
        <v>430</v>
      </c>
      <c r="D12" s="20">
        <f>INDEX('Two Stage Model'!$E$6:$E$35,A12,1)</f>
        <v>50</v>
      </c>
      <c r="E12" s="13">
        <f>INDEX('Two Stage Model'!$G$6:$G$35,GraphData!A12,1)</f>
        <v>0</v>
      </c>
      <c r="F12" s="22">
        <f>INDEX('Two Stage Model'!$K$6:$K$35,A12,1)</f>
        <v>40</v>
      </c>
      <c r="G12" s="10">
        <f>INDEX('Two Stage Model'!$M$6:$M$35,A12,1)</f>
        <v>0</v>
      </c>
    </row>
  </sheetData>
  <conditionalFormatting sqref="E3:E12">
    <cfRule type="cellIs" priority="1" dxfId="0" operator="greaterThan" stopIfTrue="1">
      <formula>0</formula>
    </cfRule>
  </conditionalFormatting>
  <conditionalFormatting sqref="G3:G1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P44"/>
  <sheetViews>
    <sheetView showGridLines="0" workbookViewId="0" topLeftCell="A1">
      <selection activeCell="L4" sqref="L4"/>
    </sheetView>
  </sheetViews>
  <sheetFormatPr defaultColWidth="9.140625" defaultRowHeight="12.75"/>
  <cols>
    <col min="2" max="2" width="5.00390625" style="1" bestFit="1" customWidth="1"/>
    <col min="3" max="6" width="6.7109375" style="1" customWidth="1"/>
    <col min="7" max="7" width="3.7109375" style="0" customWidth="1"/>
    <col min="8" max="8" width="5.00390625" style="1" bestFit="1" customWidth="1"/>
    <col min="9" max="12" width="6.7109375" style="1" customWidth="1"/>
  </cols>
  <sheetData>
    <row r="1" ht="13.5" thickBot="1"/>
    <row r="2" spans="2:12" ht="16.5" thickBot="1">
      <c r="B2" s="52"/>
      <c r="C2" s="62" t="s">
        <v>3</v>
      </c>
      <c r="D2" s="63"/>
      <c r="E2" s="63"/>
      <c r="F2" s="64"/>
      <c r="H2" s="52"/>
      <c r="I2" s="62" t="s">
        <v>4</v>
      </c>
      <c r="J2" s="63"/>
      <c r="K2" s="63"/>
      <c r="L2" s="64"/>
    </row>
    <row r="3" spans="2:12" ht="75" thickBot="1">
      <c r="B3" s="18" t="s">
        <v>2</v>
      </c>
      <c r="C3" s="53" t="s">
        <v>5</v>
      </c>
      <c r="D3" s="54" t="s">
        <v>6</v>
      </c>
      <c r="E3" s="54" t="s">
        <v>7</v>
      </c>
      <c r="F3" s="55" t="s">
        <v>8</v>
      </c>
      <c r="H3" s="18" t="s">
        <v>2</v>
      </c>
      <c r="I3" s="53" t="s">
        <v>5</v>
      </c>
      <c r="J3" s="54" t="s">
        <v>6</v>
      </c>
      <c r="K3" s="54" t="s">
        <v>7</v>
      </c>
      <c r="L3" s="55" t="s">
        <v>8</v>
      </c>
    </row>
    <row r="4" spans="2:12" ht="12.75">
      <c r="B4" s="11">
        <v>1</v>
      </c>
      <c r="C4" s="26">
        <v>50</v>
      </c>
      <c r="D4" s="26">
        <v>30</v>
      </c>
      <c r="E4" s="26">
        <v>40</v>
      </c>
      <c r="F4" s="12">
        <f aca="true" ca="1" t="shared" si="0" ref="F4:F33">VLOOKUP(INT(RAND()*99.9),$D$36:$E$44,2)</f>
        <v>40</v>
      </c>
      <c r="H4" s="11">
        <v>1</v>
      </c>
      <c r="I4" s="26">
        <v>20</v>
      </c>
      <c r="J4" s="26">
        <v>40</v>
      </c>
      <c r="K4" s="26">
        <v>70</v>
      </c>
      <c r="L4" s="12">
        <f aca="true" ca="1" t="shared" si="1" ref="L4:L33">VLOOKUP(INT(RAND()*99.9),$J$36:$K$44,2)</f>
        <v>70</v>
      </c>
    </row>
    <row r="5" spans="2:12" ht="12.75">
      <c r="B5" s="7">
        <f aca="true" t="shared" si="2" ref="B5:B33">B4+1</f>
        <v>2</v>
      </c>
      <c r="C5" s="6">
        <v>50</v>
      </c>
      <c r="D5" s="6">
        <v>50</v>
      </c>
      <c r="E5" s="6">
        <v>50</v>
      </c>
      <c r="F5" s="8">
        <f ca="1" t="shared" si="0"/>
        <v>60</v>
      </c>
      <c r="H5" s="7">
        <f aca="true" t="shared" si="3" ref="H5:H33">H4+1</f>
        <v>2</v>
      </c>
      <c r="I5" s="6">
        <v>50</v>
      </c>
      <c r="J5" s="6">
        <v>70</v>
      </c>
      <c r="K5" s="6">
        <v>20</v>
      </c>
      <c r="L5" s="8">
        <f ca="1" t="shared" si="1"/>
        <v>40</v>
      </c>
    </row>
    <row r="6" spans="2:12" ht="12.75">
      <c r="B6" s="7">
        <f t="shared" si="2"/>
        <v>3</v>
      </c>
      <c r="C6" s="6">
        <v>70</v>
      </c>
      <c r="D6" s="6">
        <v>60</v>
      </c>
      <c r="E6" s="6">
        <v>20</v>
      </c>
      <c r="F6" s="8">
        <f ca="1" t="shared" si="0"/>
        <v>10</v>
      </c>
      <c r="H6" s="7">
        <f t="shared" si="3"/>
        <v>3</v>
      </c>
      <c r="I6" s="6">
        <v>60</v>
      </c>
      <c r="J6" s="6">
        <v>60</v>
      </c>
      <c r="K6" s="6">
        <v>40</v>
      </c>
      <c r="L6" s="8">
        <f ca="1" t="shared" si="1"/>
        <v>40</v>
      </c>
    </row>
    <row r="7" spans="2:12" ht="12.75">
      <c r="B7" s="7">
        <f t="shared" si="2"/>
        <v>4</v>
      </c>
      <c r="C7" s="6">
        <v>80</v>
      </c>
      <c r="D7" s="6">
        <v>40</v>
      </c>
      <c r="E7" s="6">
        <v>50</v>
      </c>
      <c r="F7" s="8">
        <f ca="1" t="shared" si="0"/>
        <v>30</v>
      </c>
      <c r="H7" s="7">
        <f t="shared" si="3"/>
        <v>4</v>
      </c>
      <c r="I7" s="6">
        <v>50</v>
      </c>
      <c r="J7" s="6">
        <v>80</v>
      </c>
      <c r="K7" s="6">
        <v>10</v>
      </c>
      <c r="L7" s="8">
        <f ca="1" t="shared" si="1"/>
        <v>30</v>
      </c>
    </row>
    <row r="8" spans="2:12" ht="12.75">
      <c r="B8" s="7">
        <f t="shared" si="2"/>
        <v>5</v>
      </c>
      <c r="C8" s="6">
        <v>50</v>
      </c>
      <c r="D8" s="6">
        <v>50</v>
      </c>
      <c r="E8" s="6">
        <v>50</v>
      </c>
      <c r="F8" s="8">
        <f ca="1" t="shared" si="0"/>
        <v>40</v>
      </c>
      <c r="H8" s="7">
        <f t="shared" si="3"/>
        <v>5</v>
      </c>
      <c r="I8" s="6">
        <v>20</v>
      </c>
      <c r="J8" s="6">
        <v>50</v>
      </c>
      <c r="K8" s="6">
        <v>40</v>
      </c>
      <c r="L8" s="8">
        <f ca="1" t="shared" si="1"/>
        <v>70</v>
      </c>
    </row>
    <row r="9" spans="2:12" ht="12.75">
      <c r="B9" s="7">
        <f t="shared" si="2"/>
        <v>6</v>
      </c>
      <c r="C9" s="6">
        <v>40</v>
      </c>
      <c r="D9" s="6">
        <v>80</v>
      </c>
      <c r="E9" s="6">
        <v>50</v>
      </c>
      <c r="F9" s="8">
        <f ca="1" t="shared" si="0"/>
        <v>10</v>
      </c>
      <c r="H9" s="7">
        <f t="shared" si="3"/>
        <v>6</v>
      </c>
      <c r="I9" s="6">
        <v>30</v>
      </c>
      <c r="J9" s="6">
        <v>10</v>
      </c>
      <c r="K9" s="6">
        <v>50</v>
      </c>
      <c r="L9" s="8">
        <f ca="1" t="shared" si="1"/>
        <v>70</v>
      </c>
    </row>
    <row r="10" spans="2:12" ht="12.75">
      <c r="B10" s="7">
        <f t="shared" si="2"/>
        <v>7</v>
      </c>
      <c r="C10" s="6">
        <v>30</v>
      </c>
      <c r="D10" s="6">
        <v>50</v>
      </c>
      <c r="E10" s="6">
        <v>40</v>
      </c>
      <c r="F10" s="8">
        <f ca="1" t="shared" si="0"/>
        <v>40</v>
      </c>
      <c r="H10" s="7">
        <f t="shared" si="3"/>
        <v>7</v>
      </c>
      <c r="I10" s="6">
        <v>70</v>
      </c>
      <c r="J10" s="6">
        <v>80</v>
      </c>
      <c r="K10" s="6">
        <v>70</v>
      </c>
      <c r="L10" s="8">
        <f ca="1" t="shared" si="1"/>
        <v>40</v>
      </c>
    </row>
    <row r="11" spans="2:12" ht="12.75">
      <c r="B11" s="7">
        <f t="shared" si="2"/>
        <v>8</v>
      </c>
      <c r="C11" s="6">
        <v>40</v>
      </c>
      <c r="D11" s="6">
        <v>50</v>
      </c>
      <c r="E11" s="6">
        <v>40</v>
      </c>
      <c r="F11" s="8">
        <f ca="1" t="shared" si="0"/>
        <v>80</v>
      </c>
      <c r="H11" s="7">
        <f t="shared" si="3"/>
        <v>8</v>
      </c>
      <c r="I11" s="6">
        <v>80</v>
      </c>
      <c r="J11" s="6">
        <v>50</v>
      </c>
      <c r="K11" s="6">
        <v>30</v>
      </c>
      <c r="L11" s="8">
        <f ca="1" t="shared" si="1"/>
        <v>50</v>
      </c>
    </row>
    <row r="12" spans="2:12" ht="12.75">
      <c r="B12" s="7">
        <f t="shared" si="2"/>
        <v>9</v>
      </c>
      <c r="C12" s="6">
        <v>50</v>
      </c>
      <c r="D12" s="6">
        <v>50</v>
      </c>
      <c r="E12" s="6">
        <v>60</v>
      </c>
      <c r="F12" s="8">
        <f ca="1" t="shared" si="0"/>
        <v>60</v>
      </c>
      <c r="H12" s="7">
        <f t="shared" si="3"/>
        <v>9</v>
      </c>
      <c r="I12" s="6">
        <v>70</v>
      </c>
      <c r="J12" s="6">
        <v>10</v>
      </c>
      <c r="K12" s="6">
        <v>80</v>
      </c>
      <c r="L12" s="8">
        <f ca="1" t="shared" si="1"/>
        <v>10</v>
      </c>
    </row>
    <row r="13" spans="2:12" ht="12.75">
      <c r="B13" s="7">
        <f t="shared" si="2"/>
        <v>10</v>
      </c>
      <c r="C13" s="6">
        <v>30</v>
      </c>
      <c r="D13" s="6">
        <v>30</v>
      </c>
      <c r="E13" s="6">
        <v>50</v>
      </c>
      <c r="F13" s="8">
        <f ca="1" t="shared" si="0"/>
        <v>70</v>
      </c>
      <c r="H13" s="7">
        <f t="shared" si="3"/>
        <v>10</v>
      </c>
      <c r="I13" s="6">
        <v>70</v>
      </c>
      <c r="J13" s="6">
        <v>50</v>
      </c>
      <c r="K13" s="6">
        <v>30</v>
      </c>
      <c r="L13" s="8">
        <f ca="1" t="shared" si="1"/>
        <v>50</v>
      </c>
    </row>
    <row r="14" spans="2:12" ht="12.75">
      <c r="B14" s="7">
        <f t="shared" si="2"/>
        <v>11</v>
      </c>
      <c r="C14" s="6">
        <v>60</v>
      </c>
      <c r="D14" s="6">
        <v>50</v>
      </c>
      <c r="E14" s="6">
        <v>50</v>
      </c>
      <c r="F14" s="8">
        <f ca="1" t="shared" si="0"/>
        <v>50</v>
      </c>
      <c r="H14" s="7">
        <f t="shared" si="3"/>
        <v>11</v>
      </c>
      <c r="I14" s="6">
        <v>40</v>
      </c>
      <c r="J14" s="6">
        <v>30</v>
      </c>
      <c r="K14" s="6">
        <v>10</v>
      </c>
      <c r="L14" s="8">
        <f ca="1" t="shared" si="1"/>
        <v>60</v>
      </c>
    </row>
    <row r="15" spans="2:12" ht="12.75">
      <c r="B15" s="7">
        <f t="shared" si="2"/>
        <v>12</v>
      </c>
      <c r="C15" s="6">
        <v>30</v>
      </c>
      <c r="D15" s="6">
        <v>50</v>
      </c>
      <c r="E15" s="6">
        <v>50</v>
      </c>
      <c r="F15" s="8">
        <f ca="1" t="shared" si="0"/>
        <v>80</v>
      </c>
      <c r="H15" s="7">
        <f t="shared" si="3"/>
        <v>12</v>
      </c>
      <c r="I15" s="6">
        <v>70</v>
      </c>
      <c r="J15" s="6">
        <v>30</v>
      </c>
      <c r="K15" s="6">
        <v>40</v>
      </c>
      <c r="L15" s="8">
        <f ca="1" t="shared" si="1"/>
        <v>50</v>
      </c>
    </row>
    <row r="16" spans="2:12" ht="12.75">
      <c r="B16" s="7">
        <f t="shared" si="2"/>
        <v>13</v>
      </c>
      <c r="C16" s="6">
        <v>50</v>
      </c>
      <c r="D16" s="6">
        <v>40</v>
      </c>
      <c r="E16" s="6">
        <v>40</v>
      </c>
      <c r="F16" s="8">
        <f ca="1" t="shared" si="0"/>
        <v>50</v>
      </c>
      <c r="H16" s="7">
        <f t="shared" si="3"/>
        <v>13</v>
      </c>
      <c r="I16" s="6">
        <v>60</v>
      </c>
      <c r="J16" s="6">
        <v>30</v>
      </c>
      <c r="K16" s="6">
        <v>50</v>
      </c>
      <c r="L16" s="8">
        <f ca="1" t="shared" si="1"/>
        <v>50</v>
      </c>
    </row>
    <row r="17" spans="2:12" ht="12.75">
      <c r="B17" s="7">
        <f t="shared" si="2"/>
        <v>14</v>
      </c>
      <c r="C17" s="6">
        <v>50</v>
      </c>
      <c r="D17" s="6">
        <v>50</v>
      </c>
      <c r="E17" s="6">
        <v>50</v>
      </c>
      <c r="F17" s="8">
        <f ca="1" t="shared" si="0"/>
        <v>40</v>
      </c>
      <c r="H17" s="7">
        <f t="shared" si="3"/>
        <v>14</v>
      </c>
      <c r="I17" s="6">
        <v>60</v>
      </c>
      <c r="J17" s="6">
        <v>80</v>
      </c>
      <c r="K17" s="6">
        <v>50</v>
      </c>
      <c r="L17" s="8">
        <f ca="1" t="shared" si="1"/>
        <v>40</v>
      </c>
    </row>
    <row r="18" spans="2:12" ht="12.75">
      <c r="B18" s="7">
        <f t="shared" si="2"/>
        <v>15</v>
      </c>
      <c r="C18" s="6">
        <v>30</v>
      </c>
      <c r="D18" s="6">
        <v>50</v>
      </c>
      <c r="E18" s="6">
        <v>50</v>
      </c>
      <c r="F18" s="8">
        <f ca="1" t="shared" si="0"/>
        <v>50</v>
      </c>
      <c r="H18" s="7">
        <f t="shared" si="3"/>
        <v>15</v>
      </c>
      <c r="I18" s="6">
        <v>50</v>
      </c>
      <c r="J18" s="6">
        <v>60</v>
      </c>
      <c r="K18" s="6">
        <v>70</v>
      </c>
      <c r="L18" s="8">
        <f ca="1" t="shared" si="1"/>
        <v>50</v>
      </c>
    </row>
    <row r="19" spans="2:12" ht="12.75">
      <c r="B19" s="7">
        <f t="shared" si="2"/>
        <v>16</v>
      </c>
      <c r="C19" s="6">
        <v>50</v>
      </c>
      <c r="D19" s="6">
        <v>40</v>
      </c>
      <c r="E19" s="6">
        <v>20</v>
      </c>
      <c r="F19" s="8">
        <f ca="1" t="shared" si="0"/>
        <v>50</v>
      </c>
      <c r="H19" s="7">
        <f t="shared" si="3"/>
        <v>16</v>
      </c>
      <c r="I19" s="6">
        <v>50</v>
      </c>
      <c r="J19" s="6">
        <v>40</v>
      </c>
      <c r="K19" s="6">
        <v>70</v>
      </c>
      <c r="L19" s="8">
        <f ca="1" t="shared" si="1"/>
        <v>50</v>
      </c>
    </row>
    <row r="20" spans="2:16" ht="12.75">
      <c r="B20" s="7">
        <f t="shared" si="2"/>
        <v>17</v>
      </c>
      <c r="C20" s="6">
        <v>30</v>
      </c>
      <c r="D20" s="6">
        <v>60</v>
      </c>
      <c r="E20" s="6">
        <v>40</v>
      </c>
      <c r="F20" s="8">
        <f ca="1" t="shared" si="0"/>
        <v>50</v>
      </c>
      <c r="H20" s="7">
        <f t="shared" si="3"/>
        <v>17</v>
      </c>
      <c r="I20" s="6">
        <v>30</v>
      </c>
      <c r="J20" s="6">
        <v>20</v>
      </c>
      <c r="K20" s="6">
        <v>40</v>
      </c>
      <c r="L20" s="8">
        <f ca="1" t="shared" si="1"/>
        <v>50</v>
      </c>
      <c r="P20">
        <f>GraphData!C5</f>
        <v>90</v>
      </c>
    </row>
    <row r="21" spans="2:12" ht="12.75">
      <c r="B21" s="7">
        <f t="shared" si="2"/>
        <v>18</v>
      </c>
      <c r="C21" s="6">
        <v>60</v>
      </c>
      <c r="D21" s="6">
        <v>10</v>
      </c>
      <c r="E21" s="6">
        <v>10</v>
      </c>
      <c r="F21" s="8">
        <f ca="1" t="shared" si="0"/>
        <v>50</v>
      </c>
      <c r="H21" s="7">
        <f t="shared" si="3"/>
        <v>18</v>
      </c>
      <c r="I21" s="6">
        <v>40</v>
      </c>
      <c r="J21" s="6">
        <v>60</v>
      </c>
      <c r="K21" s="6">
        <v>70</v>
      </c>
      <c r="L21" s="8">
        <f ca="1" t="shared" si="1"/>
        <v>30</v>
      </c>
    </row>
    <row r="22" spans="2:12" ht="12.75">
      <c r="B22" s="7">
        <f t="shared" si="2"/>
        <v>19</v>
      </c>
      <c r="C22" s="6">
        <v>50</v>
      </c>
      <c r="D22" s="6">
        <v>40</v>
      </c>
      <c r="E22" s="6">
        <v>40</v>
      </c>
      <c r="F22" s="8">
        <f ca="1" t="shared" si="0"/>
        <v>40</v>
      </c>
      <c r="H22" s="7">
        <f t="shared" si="3"/>
        <v>19</v>
      </c>
      <c r="I22" s="6">
        <v>20</v>
      </c>
      <c r="J22" s="6">
        <v>20</v>
      </c>
      <c r="K22" s="6">
        <v>70</v>
      </c>
      <c r="L22" s="8">
        <f ca="1" t="shared" si="1"/>
        <v>60</v>
      </c>
    </row>
    <row r="23" spans="2:12" ht="12.75">
      <c r="B23" s="7">
        <f t="shared" si="2"/>
        <v>20</v>
      </c>
      <c r="C23" s="6">
        <v>10</v>
      </c>
      <c r="D23" s="6">
        <v>50</v>
      </c>
      <c r="E23" s="6">
        <v>50</v>
      </c>
      <c r="F23" s="8">
        <f ca="1" t="shared" si="0"/>
        <v>30</v>
      </c>
      <c r="H23" s="7">
        <f t="shared" si="3"/>
        <v>20</v>
      </c>
      <c r="I23" s="6">
        <v>40</v>
      </c>
      <c r="J23" s="6">
        <v>80</v>
      </c>
      <c r="K23" s="6">
        <v>40</v>
      </c>
      <c r="L23" s="8">
        <f ca="1" t="shared" si="1"/>
        <v>70</v>
      </c>
    </row>
    <row r="24" spans="2:12" ht="12.75">
      <c r="B24" s="7">
        <f t="shared" si="2"/>
        <v>21</v>
      </c>
      <c r="C24" s="6">
        <v>70</v>
      </c>
      <c r="D24" s="6">
        <v>50</v>
      </c>
      <c r="E24" s="6">
        <v>60</v>
      </c>
      <c r="F24" s="8">
        <f ca="1" t="shared" si="0"/>
        <v>50</v>
      </c>
      <c r="H24" s="7">
        <f t="shared" si="3"/>
        <v>21</v>
      </c>
      <c r="I24" s="6">
        <v>30</v>
      </c>
      <c r="J24" s="6">
        <v>40</v>
      </c>
      <c r="K24" s="6">
        <v>50</v>
      </c>
      <c r="L24" s="8">
        <f ca="1" t="shared" si="1"/>
        <v>30</v>
      </c>
    </row>
    <row r="25" spans="2:12" ht="12.75">
      <c r="B25" s="7">
        <f t="shared" si="2"/>
        <v>22</v>
      </c>
      <c r="C25" s="6">
        <v>10</v>
      </c>
      <c r="D25" s="6">
        <v>50</v>
      </c>
      <c r="E25" s="6">
        <v>80</v>
      </c>
      <c r="F25" s="8">
        <f ca="1" t="shared" si="0"/>
        <v>40</v>
      </c>
      <c r="H25" s="7">
        <f t="shared" si="3"/>
        <v>22</v>
      </c>
      <c r="I25" s="6">
        <v>70</v>
      </c>
      <c r="J25" s="6">
        <v>10</v>
      </c>
      <c r="K25" s="6">
        <v>60</v>
      </c>
      <c r="L25" s="8">
        <f ca="1" t="shared" si="1"/>
        <v>10</v>
      </c>
    </row>
    <row r="26" spans="2:12" ht="12.75">
      <c r="B26" s="7">
        <f t="shared" si="2"/>
        <v>23</v>
      </c>
      <c r="C26" s="6">
        <v>20</v>
      </c>
      <c r="D26" s="6">
        <v>40</v>
      </c>
      <c r="E26" s="6">
        <v>50</v>
      </c>
      <c r="F26" s="8">
        <f ca="1" t="shared" si="0"/>
        <v>50</v>
      </c>
      <c r="H26" s="7">
        <f t="shared" si="3"/>
        <v>23</v>
      </c>
      <c r="I26" s="6">
        <v>80</v>
      </c>
      <c r="J26" s="6">
        <v>50</v>
      </c>
      <c r="K26" s="6">
        <v>50</v>
      </c>
      <c r="L26" s="8">
        <f ca="1" t="shared" si="1"/>
        <v>70</v>
      </c>
    </row>
    <row r="27" spans="2:12" ht="12.75">
      <c r="B27" s="7">
        <f t="shared" si="2"/>
        <v>24</v>
      </c>
      <c r="C27" s="6">
        <v>50</v>
      </c>
      <c r="D27" s="6">
        <v>60</v>
      </c>
      <c r="E27" s="6">
        <v>30</v>
      </c>
      <c r="F27" s="8">
        <f ca="1" t="shared" si="0"/>
        <v>40</v>
      </c>
      <c r="H27" s="7">
        <f t="shared" si="3"/>
        <v>24</v>
      </c>
      <c r="I27" s="6">
        <v>50</v>
      </c>
      <c r="J27" s="6">
        <v>60</v>
      </c>
      <c r="K27" s="6">
        <v>30</v>
      </c>
      <c r="L27" s="8">
        <f ca="1" t="shared" si="1"/>
        <v>30</v>
      </c>
    </row>
    <row r="28" spans="2:12" ht="12.75">
      <c r="B28" s="7">
        <f t="shared" si="2"/>
        <v>25</v>
      </c>
      <c r="C28" s="6">
        <v>50</v>
      </c>
      <c r="D28" s="6">
        <v>30</v>
      </c>
      <c r="E28" s="6">
        <v>80</v>
      </c>
      <c r="F28" s="8">
        <f ca="1" t="shared" si="0"/>
        <v>40</v>
      </c>
      <c r="H28" s="7">
        <f t="shared" si="3"/>
        <v>25</v>
      </c>
      <c r="I28" s="6">
        <v>60</v>
      </c>
      <c r="J28" s="6">
        <v>50</v>
      </c>
      <c r="K28" s="6">
        <v>40</v>
      </c>
      <c r="L28" s="8">
        <f ca="1" t="shared" si="1"/>
        <v>10</v>
      </c>
    </row>
    <row r="29" spans="2:12" ht="12.75">
      <c r="B29" s="7">
        <f t="shared" si="2"/>
        <v>26</v>
      </c>
      <c r="C29" s="6">
        <v>60</v>
      </c>
      <c r="D29" s="6">
        <v>10</v>
      </c>
      <c r="E29" s="6">
        <v>50</v>
      </c>
      <c r="F29" s="8">
        <f ca="1" t="shared" si="0"/>
        <v>70</v>
      </c>
      <c r="H29" s="7">
        <f t="shared" si="3"/>
        <v>26</v>
      </c>
      <c r="I29" s="6">
        <v>20</v>
      </c>
      <c r="J29" s="6">
        <v>50</v>
      </c>
      <c r="K29" s="6">
        <v>30</v>
      </c>
      <c r="L29" s="8">
        <f ca="1" t="shared" si="1"/>
        <v>50</v>
      </c>
    </row>
    <row r="30" spans="2:12" ht="12.75">
      <c r="B30" s="7">
        <f t="shared" si="2"/>
        <v>27</v>
      </c>
      <c r="C30" s="6">
        <v>40</v>
      </c>
      <c r="D30" s="6">
        <v>40</v>
      </c>
      <c r="E30" s="6">
        <v>40</v>
      </c>
      <c r="F30" s="8">
        <f ca="1" t="shared" si="0"/>
        <v>50</v>
      </c>
      <c r="H30" s="7">
        <f t="shared" si="3"/>
        <v>27</v>
      </c>
      <c r="I30" s="6">
        <v>20</v>
      </c>
      <c r="J30" s="6">
        <v>60</v>
      </c>
      <c r="K30" s="6">
        <v>40</v>
      </c>
      <c r="L30" s="8">
        <f ca="1" t="shared" si="1"/>
        <v>70</v>
      </c>
    </row>
    <row r="31" spans="2:12" ht="12.75">
      <c r="B31" s="7">
        <f t="shared" si="2"/>
        <v>28</v>
      </c>
      <c r="C31" s="6">
        <v>40</v>
      </c>
      <c r="D31" s="6">
        <v>10</v>
      </c>
      <c r="E31" s="6">
        <v>40</v>
      </c>
      <c r="F31" s="8">
        <f ca="1" t="shared" si="0"/>
        <v>50</v>
      </c>
      <c r="H31" s="7">
        <f t="shared" si="3"/>
        <v>28</v>
      </c>
      <c r="I31" s="6">
        <v>50</v>
      </c>
      <c r="J31" s="6">
        <v>30</v>
      </c>
      <c r="K31" s="6">
        <v>20</v>
      </c>
      <c r="L31" s="8">
        <f ca="1" t="shared" si="1"/>
        <v>30</v>
      </c>
    </row>
    <row r="32" spans="2:12" ht="12.75">
      <c r="B32" s="7">
        <f t="shared" si="2"/>
        <v>29</v>
      </c>
      <c r="C32" s="6">
        <v>20</v>
      </c>
      <c r="D32" s="6">
        <v>30</v>
      </c>
      <c r="E32" s="6">
        <v>50</v>
      </c>
      <c r="F32" s="8">
        <f ca="1" t="shared" si="0"/>
        <v>40</v>
      </c>
      <c r="H32" s="7">
        <f t="shared" si="3"/>
        <v>29</v>
      </c>
      <c r="I32" s="6">
        <v>60</v>
      </c>
      <c r="J32" s="6">
        <v>20</v>
      </c>
      <c r="K32" s="6">
        <v>60</v>
      </c>
      <c r="L32" s="8">
        <f ca="1" t="shared" si="1"/>
        <v>50</v>
      </c>
    </row>
    <row r="33" spans="2:12" ht="13.5" thickBot="1">
      <c r="B33" s="9">
        <f t="shared" si="2"/>
        <v>30</v>
      </c>
      <c r="C33" s="13">
        <v>50</v>
      </c>
      <c r="D33" s="13">
        <v>60</v>
      </c>
      <c r="E33" s="13">
        <v>40</v>
      </c>
      <c r="F33" s="10">
        <f ca="1" t="shared" si="0"/>
        <v>50</v>
      </c>
      <c r="H33" s="9">
        <f t="shared" si="3"/>
        <v>30</v>
      </c>
      <c r="I33" s="13">
        <v>50</v>
      </c>
      <c r="J33" s="13">
        <v>40</v>
      </c>
      <c r="K33" s="13">
        <v>20</v>
      </c>
      <c r="L33" s="10">
        <f ca="1" t="shared" si="1"/>
        <v>40</v>
      </c>
    </row>
    <row r="34" ht="13.5" thickBot="1"/>
    <row r="35" spans="4:11" ht="13.5" thickBot="1">
      <c r="D35" s="60" t="s">
        <v>3</v>
      </c>
      <c r="E35" s="61"/>
      <c r="J35" s="60" t="s">
        <v>4</v>
      </c>
      <c r="K35" s="61"/>
    </row>
    <row r="36" spans="4:11" ht="12.75">
      <c r="D36" s="11">
        <v>0</v>
      </c>
      <c r="E36" s="12">
        <v>10</v>
      </c>
      <c r="J36" s="7">
        <v>0</v>
      </c>
      <c r="K36" s="8">
        <v>10</v>
      </c>
    </row>
    <row r="37" spans="4:11" ht="12.75">
      <c r="D37" s="7">
        <v>4</v>
      </c>
      <c r="E37" s="8">
        <v>20</v>
      </c>
      <c r="J37" s="7">
        <v>8</v>
      </c>
      <c r="K37" s="8">
        <v>20</v>
      </c>
    </row>
    <row r="38" spans="4:11" ht="12.75">
      <c r="D38" s="7">
        <v>10</v>
      </c>
      <c r="E38" s="8">
        <v>30</v>
      </c>
      <c r="J38" s="7">
        <v>18</v>
      </c>
      <c r="K38" s="8">
        <v>30</v>
      </c>
    </row>
    <row r="39" spans="4:11" ht="12.75">
      <c r="D39" s="7">
        <v>20</v>
      </c>
      <c r="E39" s="8">
        <v>40</v>
      </c>
      <c r="J39" s="7">
        <v>30</v>
      </c>
      <c r="K39" s="8">
        <v>40</v>
      </c>
    </row>
    <row r="40" spans="4:11" ht="12.75">
      <c r="D40" s="7">
        <v>40</v>
      </c>
      <c r="E40" s="8">
        <v>50</v>
      </c>
      <c r="J40" s="7">
        <v>44</v>
      </c>
      <c r="K40" s="8">
        <v>50</v>
      </c>
    </row>
    <row r="41" spans="4:11" ht="12.75">
      <c r="D41" s="7">
        <v>80</v>
      </c>
      <c r="E41" s="8">
        <v>60</v>
      </c>
      <c r="J41" s="7">
        <v>64</v>
      </c>
      <c r="K41" s="8">
        <v>60</v>
      </c>
    </row>
    <row r="42" spans="4:11" ht="12.75">
      <c r="D42" s="7">
        <v>91</v>
      </c>
      <c r="E42" s="8">
        <v>70</v>
      </c>
      <c r="J42" s="7">
        <v>80</v>
      </c>
      <c r="K42" s="8">
        <v>70</v>
      </c>
    </row>
    <row r="43" spans="4:11" ht="12.75">
      <c r="D43" s="7">
        <v>96</v>
      </c>
      <c r="E43" s="8">
        <v>80</v>
      </c>
      <c r="J43" s="7">
        <v>92</v>
      </c>
      <c r="K43" s="8">
        <v>80</v>
      </c>
    </row>
    <row r="44" spans="4:11" ht="13.5" thickBot="1">
      <c r="D44" s="9">
        <v>100</v>
      </c>
      <c r="E44" s="10">
        <v>80</v>
      </c>
      <c r="J44" s="9">
        <v>100</v>
      </c>
      <c r="K44" s="10">
        <v>80</v>
      </c>
    </row>
  </sheetData>
  <mergeCells count="4">
    <mergeCell ref="J35:K35"/>
    <mergeCell ref="D35:E35"/>
    <mergeCell ref="C2:F2"/>
    <mergeCell ref="I2:L2"/>
  </mergeCells>
  <printOptions horizontalCentered="1"/>
  <pageMargins left="1.25" right="1.25" top="1.5" bottom="1" header="1" footer="0.5"/>
  <pageSetup horizontalDpi="600" verticalDpi="600" orientation="portrait" r:id="rId1"/>
  <headerFooter alignWithMargins="0">
    <oddHeader>&amp;C&amp;18Processing Times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15 - Two Stage Production System with Buffer</dc:subject>
  <dc:creator>Daniel J. Bragg</dc:creator>
  <cp:keywords/>
  <dc:description/>
  <cp:lastModifiedBy>Rene Leo E. Ordonez</cp:lastModifiedBy>
  <cp:lastPrinted>2003-02-28T13:38:43Z</cp:lastPrinted>
  <dcterms:created xsi:type="dcterms:W3CDTF">1997-08-14T21:11:37Z</dcterms:created>
  <dcterms:modified xsi:type="dcterms:W3CDTF">2004-08-14T21:16:30Z</dcterms:modified>
  <cp:category/>
  <cp:version/>
  <cp:contentType/>
  <cp:contentStatus/>
</cp:coreProperties>
</file>