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7250" windowHeight="7560"/>
  </bookViews>
  <sheets>
    <sheet name="Sheet1" sheetId="1" r:id="rId1"/>
    <sheet name="Sheet2" sheetId="2" r:id="rId2"/>
    <sheet name="Sheet3" sheetId="3" r:id="rId3"/>
  </sheets>
  <definedNames>
    <definedName name="Apr">Sheet1!$E$4:$E$9</definedName>
    <definedName name="Dark_Roast">Sheet1!$B$6:$G$6</definedName>
    <definedName name="Decaffeinated">Sheet1!$B$7:$G$7</definedName>
    <definedName name="Feb">Sheet1!$C$4:$C$9</definedName>
    <definedName name="Jan">Sheet1!$B$4:$B$9</definedName>
    <definedName name="June">Sheet1!$G$4:$G$9</definedName>
    <definedName name="JuneGrowth">Sheet1!$G$2</definedName>
    <definedName name="Light_Roast">Sheet1!$B$4:$G$4</definedName>
    <definedName name="Mar">Sheet1!$D$4:$D$9</definedName>
    <definedName name="May">Sheet1!$F$4:$F$9</definedName>
    <definedName name="Medium_Roast">Sheet1!$B$5:$G$5</definedName>
    <definedName name="Specialty">Sheet1!$B$8:$G$8</definedName>
    <definedName name="Teas">Sheet1!$B$9:$G$9</definedName>
  </definedNames>
  <calcPr calcId="145621"/>
</workbook>
</file>

<file path=xl/calcChain.xml><?xml version="1.0" encoding="utf-8"?>
<calcChain xmlns="http://schemas.openxmlformats.org/spreadsheetml/2006/main">
  <c r="I15" i="1" l="1"/>
  <c r="I16" i="1"/>
  <c r="I17" i="1"/>
  <c r="I18" i="1"/>
  <c r="I19" i="1"/>
  <c r="I14" i="1"/>
  <c r="H15" i="1"/>
  <c r="H16" i="1"/>
  <c r="H17" i="1"/>
  <c r="H18" i="1"/>
  <c r="H19" i="1"/>
  <c r="H14" i="1"/>
  <c r="C2" i="1"/>
  <c r="B2" i="1"/>
  <c r="E15" i="1"/>
  <c r="F15" i="1"/>
  <c r="G15" i="1"/>
  <c r="E16" i="1"/>
  <c r="F16" i="1"/>
  <c r="G16" i="1"/>
  <c r="E17" i="1"/>
  <c r="F17" i="1"/>
  <c r="G17" i="1"/>
  <c r="E18" i="1"/>
  <c r="F18" i="1"/>
  <c r="G18" i="1"/>
  <c r="E19" i="1"/>
  <c r="F19" i="1"/>
  <c r="G19" i="1"/>
  <c r="G14" i="1"/>
  <c r="F14" i="1"/>
  <c r="E14" i="1"/>
  <c r="D15" i="1"/>
  <c r="D16" i="1"/>
  <c r="D17" i="1"/>
  <c r="D18" i="1"/>
  <c r="D19" i="1"/>
  <c r="D14" i="1"/>
  <c r="C15" i="1"/>
  <c r="C16" i="1"/>
  <c r="C17" i="1"/>
  <c r="C18" i="1"/>
  <c r="C19" i="1"/>
  <c r="C14" i="1"/>
  <c r="B19" i="1"/>
  <c r="B18" i="1"/>
  <c r="B17" i="1"/>
  <c r="B16" i="1"/>
  <c r="B15" i="1"/>
  <c r="B14" i="1"/>
  <c r="B10" i="1"/>
  <c r="C10" i="1"/>
  <c r="D10" i="1"/>
  <c r="E10" i="1"/>
  <c r="F10" i="1"/>
  <c r="G10" i="1"/>
  <c r="F5" i="1"/>
  <c r="G5" i="1" s="1"/>
  <c r="F6" i="1"/>
  <c r="G6" i="1" s="1"/>
  <c r="F7" i="1"/>
  <c r="G7" i="1" s="1"/>
  <c r="F8" i="1"/>
  <c r="G8" i="1" s="1"/>
  <c r="F9" i="1"/>
  <c r="G9" i="1" s="1"/>
  <c r="F4" i="1"/>
  <c r="G4" i="1" s="1"/>
</calcChain>
</file>

<file path=xl/sharedStrings.xml><?xml version="1.0" encoding="utf-8"?>
<sst xmlns="http://schemas.openxmlformats.org/spreadsheetml/2006/main" count="33" uniqueCount="26">
  <si>
    <t>Jan</t>
  </si>
  <si>
    <t>Feb</t>
  </si>
  <si>
    <t>Mar</t>
  </si>
  <si>
    <t>Apr</t>
  </si>
  <si>
    <t>May</t>
  </si>
  <si>
    <t>June</t>
  </si>
  <si>
    <t>Light Roast</t>
  </si>
  <si>
    <t>Medium Roast</t>
  </si>
  <si>
    <t>Dark Roast</t>
  </si>
  <si>
    <t>Decaffeinated</t>
  </si>
  <si>
    <t>Specialty</t>
  </si>
  <si>
    <t>Teas</t>
  </si>
  <si>
    <t>Gourmet Blenz Coffee Shop</t>
  </si>
  <si>
    <t>Total Sales</t>
  </si>
  <si>
    <t>Sales ($)</t>
  </si>
  <si>
    <t>Average</t>
  </si>
  <si>
    <t>Min</t>
  </si>
  <si>
    <t>Max</t>
  </si>
  <si>
    <t>Sum</t>
  </si>
  <si>
    <t>Median</t>
  </si>
  <si>
    <t>Count</t>
  </si>
  <si>
    <t>Results (1st Half)</t>
  </si>
  <si>
    <t>The date &amp; time:</t>
  </si>
  <si>
    <t>Commission</t>
  </si>
  <si>
    <t>Rate</t>
  </si>
  <si>
    <t>Insurance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</si>
</sst>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[$-F400]h:mm:ss\ AM/PM"/>
    <numFmt numFmtId="165" formatCode="ddd\,\ mm\-dd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</fills>
  <borders count="4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theme="4"/>
      </top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2" borderId="0" applyNumberFormat="0" applyBorder="0" applyAlignment="0" applyProtection="0"/>
    <xf numFmtId="0" fontId="1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1" fillId="6" borderId="0" applyNumberFormat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6" fillId="3" borderId="0" xfId="5" applyFont="1" applyAlignment="1">
      <alignment horizontal="right"/>
    </xf>
    <xf numFmtId="0" fontId="3" fillId="2" borderId="2" xfId="4" applyFont="1" applyBorder="1" applyAlignment="1">
      <alignment horizontal="center"/>
    </xf>
    <xf numFmtId="0" fontId="4" fillId="0" borderId="1" xfId="3" applyAlignment="1">
      <alignment horizontal="center"/>
    </xf>
    <xf numFmtId="0" fontId="3" fillId="4" borderId="2" xfId="6" applyFont="1" applyBorder="1" applyAlignment="1">
      <alignment horizontal="center"/>
    </xf>
    <xf numFmtId="0" fontId="2" fillId="0" borderId="0" xfId="2"/>
    <xf numFmtId="0" fontId="3" fillId="5" borderId="2" xfId="7" applyFont="1" applyBorder="1" applyAlignment="1">
      <alignment horizontal="center"/>
    </xf>
    <xf numFmtId="0" fontId="6" fillId="6" borderId="0" xfId="8" applyFont="1" applyAlignment="1">
      <alignment horizontal="right"/>
    </xf>
    <xf numFmtId="0" fontId="4" fillId="0" borderId="3" xfId="3" applyBorder="1" applyAlignment="1">
      <alignment horizontal="center"/>
    </xf>
    <xf numFmtId="9" fontId="0" fillId="0" borderId="0" xfId="0" applyNumberFormat="1"/>
    <xf numFmtId="43" fontId="0" fillId="0" borderId="0" xfId="1" applyFont="1"/>
    <xf numFmtId="43" fontId="4" fillId="0" borderId="1" xfId="1" applyFont="1" applyBorder="1"/>
    <xf numFmtId="43" fontId="4" fillId="0" borderId="3" xfId="1" applyFont="1" applyBorder="1"/>
    <xf numFmtId="43" fontId="3" fillId="5" borderId="2" xfId="1" applyFont="1" applyFill="1" applyBorder="1" applyAlignment="1">
      <alignment horizontal="center"/>
    </xf>
    <xf numFmtId="164" fontId="0" fillId="0" borderId="0" xfId="0" applyNumberFormat="1"/>
    <xf numFmtId="165" fontId="0" fillId="0" borderId="0" xfId="0" applyNumberFormat="1"/>
    <xf numFmtId="43" fontId="3" fillId="5" borderId="0" xfId="1" applyFont="1" applyFill="1" applyBorder="1" applyAlignment="1">
      <alignment horizontal="center"/>
    </xf>
    <xf numFmtId="4" fontId="0" fillId="0" borderId="0" xfId="0" applyNumberFormat="1"/>
    <xf numFmtId="9" fontId="0" fillId="0" borderId="0" xfId="9" applyFont="1"/>
  </cellXfs>
  <cellStyles count="10">
    <cellStyle name="20% - Accent1" xfId="5" builtinId="30"/>
    <cellStyle name="20% - Accent4" xfId="8" builtinId="42"/>
    <cellStyle name="Accent1" xfId="4" builtinId="29"/>
    <cellStyle name="Accent3" xfId="6" builtinId="37"/>
    <cellStyle name="Accent4" xfId="7" builtinId="41"/>
    <cellStyle name="Comma" xfId="1" builtinId="3"/>
    <cellStyle name="Normal" xfId="0" builtinId="0"/>
    <cellStyle name="Percent" xfId="9" builtinId="5"/>
    <cellStyle name="Title" xfId="2" builtinId="15"/>
    <cellStyle name="Total" xfId="3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zoomScaleNormal="100" workbookViewId="0"/>
  </sheetViews>
  <sheetFormatPr defaultRowHeight="15" x14ac:dyDescent="0.25"/>
  <cols>
    <col min="1" max="1" width="16.7109375" customWidth="1"/>
    <col min="2" max="2" width="11.7109375" customWidth="1"/>
    <col min="3" max="3" width="12.42578125" customWidth="1"/>
    <col min="4" max="7" width="11.7109375" customWidth="1"/>
    <col min="8" max="8" width="13.42578125" bestFit="1" customWidth="1"/>
  </cols>
  <sheetData>
    <row r="1" spans="1:9" ht="22.5" x14ac:dyDescent="0.3">
      <c r="A1" s="5" t="s">
        <v>12</v>
      </c>
      <c r="B1" s="5"/>
    </row>
    <row r="2" spans="1:9" x14ac:dyDescent="0.25">
      <c r="A2" t="s">
        <v>22</v>
      </c>
      <c r="B2" s="15">
        <f ca="1">TODAY()</f>
        <v>41638</v>
      </c>
      <c r="C2" s="14">
        <f ca="1">NOW()</f>
        <v>41638.540058680555</v>
      </c>
      <c r="F2" s="9">
        <v>0.05</v>
      </c>
      <c r="G2" s="9">
        <v>7.0000000000000007E-2</v>
      </c>
    </row>
    <row r="3" spans="1:9" x14ac:dyDescent="0.25">
      <c r="A3" s="2" t="s">
        <v>14</v>
      </c>
      <c r="B3" s="2" t="s">
        <v>0</v>
      </c>
      <c r="C3" s="2" t="s">
        <v>1</v>
      </c>
      <c r="D3" s="2" t="s">
        <v>2</v>
      </c>
      <c r="E3" s="2" t="s">
        <v>3</v>
      </c>
      <c r="F3" s="4" t="s">
        <v>4</v>
      </c>
      <c r="G3" s="4" t="s">
        <v>5</v>
      </c>
    </row>
    <row r="4" spans="1:9" x14ac:dyDescent="0.25">
      <c r="A4" s="1" t="s">
        <v>6</v>
      </c>
      <c r="B4" s="10">
        <v>2400</v>
      </c>
      <c r="C4" s="10">
        <v>2250</v>
      </c>
      <c r="D4" s="10">
        <v>2300</v>
      </c>
      <c r="E4" s="10">
        <v>2425</v>
      </c>
      <c r="F4" s="10">
        <f>E4*(1+$F$2)</f>
        <v>2546.25</v>
      </c>
      <c r="G4" s="10">
        <f t="shared" ref="G4:G9" si="0">F4*(1+JuneGrowth)</f>
        <v>2724.4875000000002</v>
      </c>
    </row>
    <row r="5" spans="1:9" x14ac:dyDescent="0.25">
      <c r="A5" s="1" t="s">
        <v>7</v>
      </c>
      <c r="B5" s="10"/>
      <c r="C5" s="10"/>
      <c r="D5" s="10">
        <v>2250</v>
      </c>
      <c r="E5" s="10">
        <v>2200</v>
      </c>
      <c r="F5" s="10">
        <f t="shared" ref="F5:F9" si="1">E5*(1+$F$2)</f>
        <v>2310</v>
      </c>
      <c r="G5" s="10">
        <f t="shared" si="0"/>
        <v>2471.7000000000003</v>
      </c>
    </row>
    <row r="6" spans="1:9" x14ac:dyDescent="0.25">
      <c r="A6" s="1" t="s">
        <v>8</v>
      </c>
      <c r="B6" s="10">
        <v>3350</v>
      </c>
      <c r="C6" s="10">
        <v>2900</v>
      </c>
      <c r="D6" s="10">
        <v>2625</v>
      </c>
      <c r="E6" s="10">
        <v>2750</v>
      </c>
      <c r="F6" s="10">
        <f t="shared" si="1"/>
        <v>2887.5</v>
      </c>
      <c r="G6" s="10">
        <f t="shared" si="0"/>
        <v>3089.625</v>
      </c>
    </row>
    <row r="7" spans="1:9" x14ac:dyDescent="0.25">
      <c r="A7" s="1" t="s">
        <v>9</v>
      </c>
      <c r="B7" s="10">
        <v>2700</v>
      </c>
      <c r="C7" s="10">
        <v>2650</v>
      </c>
      <c r="D7" s="10">
        <v>2300</v>
      </c>
      <c r="E7" s="10">
        <v>2150</v>
      </c>
      <c r="F7" s="10">
        <f t="shared" si="1"/>
        <v>2257.5</v>
      </c>
      <c r="G7" s="10">
        <f t="shared" si="0"/>
        <v>2415.5250000000001</v>
      </c>
    </row>
    <row r="8" spans="1:9" x14ac:dyDescent="0.25">
      <c r="A8" s="1" t="s">
        <v>10</v>
      </c>
      <c r="B8" s="10">
        <v>4325</v>
      </c>
      <c r="C8" s="10">
        <v>3690</v>
      </c>
      <c r="D8" s="10">
        <v>4150</v>
      </c>
      <c r="E8" s="10">
        <v>4200</v>
      </c>
      <c r="F8" s="10">
        <f t="shared" si="1"/>
        <v>4410</v>
      </c>
      <c r="G8" s="10">
        <f t="shared" si="0"/>
        <v>4718.7000000000007</v>
      </c>
    </row>
    <row r="9" spans="1:9" x14ac:dyDescent="0.25">
      <c r="A9" s="1" t="s">
        <v>11</v>
      </c>
      <c r="B9" s="10"/>
      <c r="C9" s="10">
        <v>1475</v>
      </c>
      <c r="D9" s="10">
        <v>1600</v>
      </c>
      <c r="E9" s="10">
        <v>1875</v>
      </c>
      <c r="F9" s="10">
        <f t="shared" si="1"/>
        <v>1968.75</v>
      </c>
      <c r="G9" s="10">
        <f t="shared" si="0"/>
        <v>2106.5625</v>
      </c>
    </row>
    <row r="10" spans="1:9" ht="15.75" thickBot="1" x14ac:dyDescent="0.3">
      <c r="A10" s="3" t="s">
        <v>13</v>
      </c>
      <c r="B10" s="11">
        <f t="shared" ref="B10:G10" si="2">SUM(B4:B9)</f>
        <v>12775</v>
      </c>
      <c r="C10" s="11">
        <f t="shared" si="2"/>
        <v>12965</v>
      </c>
      <c r="D10" s="11">
        <f t="shared" si="2"/>
        <v>15225</v>
      </c>
      <c r="E10" s="11">
        <f t="shared" si="2"/>
        <v>15600</v>
      </c>
      <c r="F10" s="11">
        <f t="shared" si="2"/>
        <v>16380</v>
      </c>
      <c r="G10" s="11">
        <f t="shared" si="2"/>
        <v>17526.599999999999</v>
      </c>
    </row>
    <row r="11" spans="1:9" ht="15.75" thickTop="1" x14ac:dyDescent="0.25">
      <c r="A11" s="8"/>
      <c r="B11" s="12"/>
      <c r="C11" s="12"/>
      <c r="D11" s="12"/>
      <c r="E11" s="12"/>
      <c r="F11" s="12"/>
      <c r="G11" s="12"/>
    </row>
    <row r="12" spans="1:9" x14ac:dyDescent="0.25">
      <c r="B12" s="10"/>
      <c r="C12" s="10"/>
      <c r="D12" s="10"/>
      <c r="E12" s="10"/>
      <c r="F12" s="10"/>
      <c r="G12" s="10"/>
    </row>
    <row r="13" spans="1:9" x14ac:dyDescent="0.25">
      <c r="A13" s="6" t="s">
        <v>21</v>
      </c>
      <c r="B13" s="13" t="s">
        <v>18</v>
      </c>
      <c r="C13" s="13" t="s">
        <v>15</v>
      </c>
      <c r="D13" s="13" t="s">
        <v>19</v>
      </c>
      <c r="E13" s="13" t="s">
        <v>16</v>
      </c>
      <c r="F13" s="13" t="s">
        <v>17</v>
      </c>
      <c r="G13" s="13" t="s">
        <v>20</v>
      </c>
      <c r="H13" s="16" t="s">
        <v>23</v>
      </c>
      <c r="I13" s="16" t="s">
        <v>24</v>
      </c>
    </row>
    <row r="14" spans="1:9" x14ac:dyDescent="0.25">
      <c r="A14" s="7" t="s">
        <v>6</v>
      </c>
      <c r="B14" s="10">
        <f>SUM(Light_Roast)</f>
        <v>14645.737499999999</v>
      </c>
      <c r="C14" s="10">
        <f>AVERAGE(Light_Roast)</f>
        <v>2440.9562499999997</v>
      </c>
      <c r="D14" s="10">
        <f>MEDIAN(Light_Roast)</f>
        <v>2412.5</v>
      </c>
      <c r="E14" s="10">
        <f>MIN(B4:G4)</f>
        <v>2250</v>
      </c>
      <c r="F14" s="10">
        <f>MAX(B4:G4)</f>
        <v>2724.4875000000002</v>
      </c>
      <c r="G14" s="10">
        <f>COUNT(B4:G4)</f>
        <v>6</v>
      </c>
      <c r="H14" s="10">
        <f>IF(C14&gt;2500,C14*10%,100)</f>
        <v>100</v>
      </c>
      <c r="I14" s="18">
        <f>VLOOKUP(C14,$A$22:$B$27,2)</f>
        <v>0.06</v>
      </c>
    </row>
    <row r="15" spans="1:9" x14ac:dyDescent="0.25">
      <c r="A15" s="7" t="s">
        <v>7</v>
      </c>
      <c r="B15" s="10">
        <f>SUM(Medium_Roast)</f>
        <v>9231.7000000000007</v>
      </c>
      <c r="C15" s="10">
        <f t="shared" ref="C15:C19" si="3">AVERAGE(B5:G5)</f>
        <v>2307.9250000000002</v>
      </c>
      <c r="D15" s="10">
        <f t="shared" ref="D15:D19" si="4">MEDIAN(B5:G5)</f>
        <v>2280</v>
      </c>
      <c r="E15" s="10">
        <f t="shared" ref="E15:E19" si="5">MIN(B5:G5)</f>
        <v>2200</v>
      </c>
      <c r="F15" s="10">
        <f t="shared" ref="F15:F19" si="6">MAX(B5:G5)</f>
        <v>2471.7000000000003</v>
      </c>
      <c r="G15" s="10">
        <f t="shared" ref="G15:G19" si="7">COUNT(B5:G5)</f>
        <v>4</v>
      </c>
      <c r="H15" s="10">
        <f t="shared" ref="H15:H19" si="8">IF(C15&gt;2500,C15*10%,100)</f>
        <v>100</v>
      </c>
      <c r="I15" s="18">
        <f t="shared" ref="I15:I19" si="9">VLOOKUP(C15,$A$22:$B$27,2)</f>
        <v>0.06</v>
      </c>
    </row>
    <row r="16" spans="1:9" x14ac:dyDescent="0.25">
      <c r="A16" s="7" t="s">
        <v>8</v>
      </c>
      <c r="B16" s="10">
        <f>SUM(Dark_Roast)</f>
        <v>17602.125</v>
      </c>
      <c r="C16" s="10">
        <f t="shared" si="3"/>
        <v>2933.6875</v>
      </c>
      <c r="D16" s="10">
        <f t="shared" si="4"/>
        <v>2893.75</v>
      </c>
      <c r="E16" s="10">
        <f t="shared" si="5"/>
        <v>2625</v>
      </c>
      <c r="F16" s="10">
        <f t="shared" si="6"/>
        <v>3350</v>
      </c>
      <c r="G16" s="10">
        <f t="shared" si="7"/>
        <v>6</v>
      </c>
      <c r="H16" s="10">
        <f t="shared" si="8"/>
        <v>293.36875000000003</v>
      </c>
      <c r="I16" s="18">
        <f t="shared" si="9"/>
        <v>0.06</v>
      </c>
    </row>
    <row r="17" spans="1:9" x14ac:dyDescent="0.25">
      <c r="A17" s="7" t="s">
        <v>9</v>
      </c>
      <c r="B17" s="10">
        <f>SUM(Decaffeinated)</f>
        <v>14473.025</v>
      </c>
      <c r="C17" s="10">
        <f t="shared" si="3"/>
        <v>2412.1708333333331</v>
      </c>
      <c r="D17" s="10">
        <f t="shared" si="4"/>
        <v>2357.7624999999998</v>
      </c>
      <c r="E17" s="10">
        <f t="shared" si="5"/>
        <v>2150</v>
      </c>
      <c r="F17" s="10">
        <f t="shared" si="6"/>
        <v>2700</v>
      </c>
      <c r="G17" s="10">
        <f t="shared" si="7"/>
        <v>6</v>
      </c>
      <c r="H17" s="10">
        <f t="shared" si="8"/>
        <v>100</v>
      </c>
      <c r="I17" s="18">
        <f t="shared" si="9"/>
        <v>0.06</v>
      </c>
    </row>
    <row r="18" spans="1:9" x14ac:dyDescent="0.25">
      <c r="A18" s="7" t="s">
        <v>10</v>
      </c>
      <c r="B18" s="10">
        <f>SUM(Specialty)</f>
        <v>25493.7</v>
      </c>
      <c r="C18" s="10">
        <f t="shared" si="3"/>
        <v>4248.95</v>
      </c>
      <c r="D18" s="10">
        <f t="shared" si="4"/>
        <v>4262.5</v>
      </c>
      <c r="E18" s="10">
        <f t="shared" si="5"/>
        <v>3690</v>
      </c>
      <c r="F18" s="10">
        <f t="shared" si="6"/>
        <v>4718.7000000000007</v>
      </c>
      <c r="G18" s="10">
        <f t="shared" si="7"/>
        <v>6</v>
      </c>
      <c r="H18" s="10">
        <f t="shared" si="8"/>
        <v>424.89499999999998</v>
      </c>
      <c r="I18" s="18">
        <f t="shared" si="9"/>
        <v>0.08</v>
      </c>
    </row>
    <row r="19" spans="1:9" x14ac:dyDescent="0.25">
      <c r="A19" s="7" t="s">
        <v>11</v>
      </c>
      <c r="B19" s="10">
        <f>SUM(Teas)</f>
        <v>9025.3125</v>
      </c>
      <c r="C19" s="10">
        <f t="shared" si="3"/>
        <v>1805.0625</v>
      </c>
      <c r="D19" s="10">
        <f t="shared" si="4"/>
        <v>1875</v>
      </c>
      <c r="E19" s="10">
        <f t="shared" si="5"/>
        <v>1475</v>
      </c>
      <c r="F19" s="10">
        <f t="shared" si="6"/>
        <v>2106.5625</v>
      </c>
      <c r="G19" s="10">
        <f t="shared" si="7"/>
        <v>5</v>
      </c>
      <c r="H19" s="10">
        <f t="shared" si="8"/>
        <v>100</v>
      </c>
      <c r="I19" s="18">
        <f t="shared" si="9"/>
        <v>0.05</v>
      </c>
    </row>
    <row r="22" spans="1:9" x14ac:dyDescent="0.25">
      <c r="A22" s="6" t="s">
        <v>25</v>
      </c>
      <c r="B22" s="13" t="s">
        <v>24</v>
      </c>
    </row>
    <row r="23" spans="1:9" x14ac:dyDescent="0.25">
      <c r="A23" s="17">
        <v>1000</v>
      </c>
      <c r="B23" s="9">
        <v>0.05</v>
      </c>
    </row>
    <row r="24" spans="1:9" x14ac:dyDescent="0.25">
      <c r="A24" s="17">
        <v>2000</v>
      </c>
      <c r="B24" s="9">
        <v>0.06</v>
      </c>
    </row>
    <row r="25" spans="1:9" x14ac:dyDescent="0.25">
      <c r="A25" s="17">
        <v>3000</v>
      </c>
      <c r="B25" s="9">
        <v>7.0000000000000007E-2</v>
      </c>
    </row>
    <row r="26" spans="1:9" x14ac:dyDescent="0.25">
      <c r="A26" s="17">
        <v>4000</v>
      </c>
      <c r="B26" s="9">
        <v>0.08</v>
      </c>
    </row>
    <row r="27" spans="1:9" x14ac:dyDescent="0.25">
      <c r="A27" s="17">
        <v>5000</v>
      </c>
      <c r="B27" s="9">
        <v>0.09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13</vt:i4>
      </vt:variant>
    </vt:vector>
  </HeadingPairs>
  <TitlesOfParts>
    <vt:vector size="16" baseType="lpstr">
      <vt:lpstr>Sheet1</vt:lpstr>
      <vt:lpstr>Sheet2</vt:lpstr>
      <vt:lpstr>Sheet3</vt:lpstr>
      <vt:lpstr>Apr</vt:lpstr>
      <vt:lpstr>Dark_Roast</vt:lpstr>
      <vt:lpstr>Decaffeinated</vt:lpstr>
      <vt:lpstr>Feb</vt:lpstr>
      <vt:lpstr>Jan</vt:lpstr>
      <vt:lpstr>June</vt:lpstr>
      <vt:lpstr>JuneGrowth</vt:lpstr>
      <vt:lpstr>Light_Roast</vt:lpstr>
      <vt:lpstr>Mar</vt:lpstr>
      <vt:lpstr>May</vt:lpstr>
      <vt:lpstr>Medium_Roast</vt:lpstr>
      <vt:lpstr>Specialty</vt:lpstr>
      <vt:lpstr>Teas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Balaji Venkatrao</cp:lastModifiedBy>
  <dcterms:created xsi:type="dcterms:W3CDTF">2012-02-05T16:36:43Z</dcterms:created>
  <dcterms:modified xsi:type="dcterms:W3CDTF">2013-12-30T07:27:45Z</dcterms:modified>
</cp:coreProperties>
</file>