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35" windowWidth="15195" windowHeight="7425"/>
  </bookViews>
  <sheets>
    <sheet name="Annuity formulas" sheetId="1" r:id="rId1"/>
    <sheet name="Amortizing loans" sheetId="3" r:id="rId2"/>
    <sheet name="More worked examples" sheetId="2" r:id="rId3"/>
  </sheets>
  <calcPr calcId="145621"/>
</workbook>
</file>

<file path=xl/calcChain.xml><?xml version="1.0" encoding="utf-8"?>
<calcChain xmlns="http://schemas.openxmlformats.org/spreadsheetml/2006/main">
  <c r="G8" i="3" l="1"/>
  <c r="G49" i="1" l="1"/>
  <c r="F49" i="1"/>
  <c r="G67" i="1" l="1"/>
  <c r="G68" i="1" s="1"/>
  <c r="G88" i="1"/>
  <c r="G89" i="1"/>
  <c r="F84" i="1"/>
  <c r="F85" i="1"/>
  <c r="F86" i="1" s="1"/>
  <c r="E85" i="1"/>
  <c r="E84" i="1"/>
  <c r="E83" i="1"/>
  <c r="F19" i="3"/>
  <c r="D12" i="3"/>
  <c r="E12" i="3"/>
  <c r="AA12" i="3" s="1"/>
  <c r="C13" i="3"/>
  <c r="C14" i="3" s="1"/>
  <c r="C15" i="3" s="1"/>
  <c r="C16" i="3" s="1"/>
  <c r="C17" i="3" s="1"/>
  <c r="C18" i="3" s="1"/>
  <c r="C19" i="3" s="1"/>
  <c r="F18" i="3" l="1"/>
  <c r="F17" i="3"/>
  <c r="F15" i="3"/>
  <c r="F13" i="3"/>
  <c r="F87" i="1"/>
  <c r="F88" i="1" s="1"/>
  <c r="F89" i="1" s="1"/>
  <c r="E86" i="1"/>
  <c r="F16" i="3"/>
  <c r="F14" i="3"/>
  <c r="F12" i="3"/>
  <c r="G12" i="3" s="1"/>
  <c r="H12" i="3" l="1"/>
  <c r="D13" i="3" s="1"/>
  <c r="AB12" i="3"/>
  <c r="E13" i="3" l="1"/>
  <c r="G13" i="3" l="1"/>
  <c r="AA13" i="3"/>
  <c r="AB13" i="3" l="1"/>
  <c r="H13" i="3"/>
  <c r="D14" i="3" s="1"/>
  <c r="E14" i="3" l="1"/>
  <c r="AA14" i="3" l="1"/>
  <c r="G14" i="3"/>
  <c r="AB14" i="3" l="1"/>
  <c r="H14" i="3"/>
  <c r="D15" i="3" s="1"/>
  <c r="E15" i="3" l="1"/>
  <c r="G15" i="3" l="1"/>
  <c r="AA15" i="3"/>
  <c r="AB15" i="3" l="1"/>
  <c r="H15" i="3"/>
  <c r="D16" i="3" s="1"/>
  <c r="E16" i="3" l="1"/>
  <c r="AA16" i="3" l="1"/>
  <c r="G16" i="3"/>
  <c r="AB16" i="3" l="1"/>
  <c r="H16" i="3"/>
  <c r="D17" i="3" s="1"/>
  <c r="E17" i="3" l="1"/>
  <c r="G17" i="3" l="1"/>
  <c r="AA17" i="3"/>
  <c r="AB17" i="3" l="1"/>
  <c r="H17" i="3"/>
  <c r="D18" i="3" s="1"/>
  <c r="E18" i="3" l="1"/>
  <c r="G18" i="3" l="1"/>
  <c r="AA18" i="3"/>
  <c r="AB18" i="3" l="1"/>
  <c r="H18" i="3"/>
  <c r="D19" i="3" s="1"/>
  <c r="E19" i="3" l="1"/>
  <c r="AA19" i="3" l="1"/>
  <c r="G19" i="3"/>
  <c r="AB19" i="3" l="1"/>
  <c r="H19" i="3"/>
</calcChain>
</file>

<file path=xl/sharedStrings.xml><?xml version="1.0" encoding="utf-8"?>
<sst xmlns="http://schemas.openxmlformats.org/spreadsheetml/2006/main" count="132" uniqueCount="117">
  <si>
    <t>Perpetuity A</t>
  </si>
  <si>
    <t>Annuity</t>
  </si>
  <si>
    <t>Perpetuity B</t>
  </si>
  <si>
    <t>Year</t>
  </si>
  <si>
    <t>Valuing Annuities</t>
  </si>
  <si>
    <t>Cash flow</t>
  </si>
  <si>
    <t>No. of years of annuity (t)</t>
  </si>
  <si>
    <t>Annual cash flow (C )</t>
  </si>
  <si>
    <t>Loans that are repaid in equal instalments are known as amortizing loans.  Amortizing loans</t>
  </si>
  <si>
    <t>Amount of loan (PV)</t>
  </si>
  <si>
    <t>Future value of annuity</t>
  </si>
  <si>
    <t>Now think about how much you would have after 4 years if you invested $9,936 today:</t>
  </si>
  <si>
    <t>do you need to set aside each year?</t>
  </si>
  <si>
    <t>Start year</t>
  </si>
  <si>
    <t>Normal annuity</t>
  </si>
  <si>
    <t>Annuity Due</t>
  </si>
  <si>
    <t>Deferred annuity</t>
  </si>
  <si>
    <t>Future value of an annuity</t>
  </si>
  <si>
    <t>To find the future value of a normal annuity at the time of the final payment</t>
  </si>
  <si>
    <t>Growing annuities</t>
  </si>
  <si>
    <t>Present value</t>
  </si>
  <si>
    <t>Future value</t>
  </si>
  <si>
    <t>Amortizing loans</t>
  </si>
  <si>
    <t>Annual payment</t>
  </si>
  <si>
    <t>Calculate first to how much your savings are worth today:</t>
  </si>
  <si>
    <t>Growing annuity</t>
  </si>
  <si>
    <t>First find the present value of a growing annuity:</t>
  </si>
  <si>
    <t>How much will you have  saved by the end of 5 years?</t>
  </si>
  <si>
    <t>that you can save should also increase by 5%.  The interest rate is 8%.</t>
  </si>
  <si>
    <t>Now convert to the value at the end of 5 years:</t>
  </si>
  <si>
    <t>PV of Normal Annuity</t>
  </si>
  <si>
    <t>deal if the discount rate is 6%.</t>
  </si>
  <si>
    <t>It is cheaper to buy.</t>
  </si>
  <si>
    <t>Annuities Due</t>
  </si>
  <si>
    <t>is now the cost of leasing?  What would the lease payments need to be to make leasing worthwhile?</t>
  </si>
  <si>
    <t>Since all the payments are brought forward by 1 year, the annuity factor is increased by 1.06 to</t>
  </si>
  <si>
    <t>occurs when: lease payment x 3.673 = 28,119.</t>
  </si>
  <si>
    <r>
      <t>2</t>
    </r>
    <r>
      <rPr>
        <sz val="10"/>
        <rFont val="Arial"/>
        <family val="2"/>
      </rPr>
      <t>.  Go back to the previous example.  Assume that the first lease payment is made immediately.  What</t>
    </r>
  </si>
  <si>
    <r>
      <t>4.</t>
    </r>
    <r>
      <rPr>
        <sz val="10"/>
        <rFont val="Arial"/>
        <family val="2"/>
      </rPr>
      <t xml:space="preserve">  Now imagine that you are saving for retirement in 40 years.  You estimate that you</t>
    </r>
  </si>
  <si>
    <r>
      <t>5.</t>
    </r>
    <r>
      <rPr>
        <sz val="10"/>
        <rFont val="Arial"/>
        <family val="2"/>
      </rPr>
      <t xml:space="preserve">  You have thought again about your sailboat purchase.  The most that you can save in the </t>
    </r>
  </si>
  <si>
    <t>the present value of the annuity is t x C/(1 + r).</t>
  </si>
  <si>
    <t>In the case of a normal annuity the first payment occurs at Year 1. Here is an example</t>
  </si>
  <si>
    <t>of a normal annuity:</t>
  </si>
  <si>
    <t>Today</t>
  </si>
  <si>
    <t>Year 1</t>
  </si>
  <si>
    <t>Year 2</t>
  </si>
  <si>
    <t>Year 3</t>
  </si>
  <si>
    <t>Year 4</t>
  </si>
  <si>
    <t>If the payments start immediately, the series is known as an annuity due.  Here is an example:</t>
  </si>
  <si>
    <t>The present value of an annuity due is (1 + r) times higher than that of a normal annuity:</t>
  </si>
  <si>
    <t>Sometimes payments on an annuity may be deferred until after year 1. Here is an example:</t>
  </si>
  <si>
    <t>Year 5</t>
  </si>
  <si>
    <t>Year 6</t>
  </si>
  <si>
    <r>
      <t>Future value = C((1 + r)</t>
    </r>
    <r>
      <rPr>
        <b/>
        <vertAlign val="superscript"/>
        <sz val="10"/>
        <rFont val="Arial"/>
        <family val="2"/>
      </rPr>
      <t>t</t>
    </r>
    <r>
      <rPr>
        <b/>
        <sz val="10"/>
        <rFont val="Arial"/>
        <family val="2"/>
      </rPr>
      <t xml:space="preserve"> - 1)/r.  </t>
    </r>
  </si>
  <si>
    <t>Here is an example with a growth rate of g = 5%</t>
  </si>
  <si>
    <t>The formula for present value is:</t>
  </si>
  <si>
    <r>
      <t>PV = C((1/r - 1/r(1 + r)</t>
    </r>
    <r>
      <rPr>
        <b/>
        <vertAlign val="superscript"/>
        <sz val="10"/>
        <rFont val="Arial"/>
        <family val="2"/>
      </rPr>
      <t>t</t>
    </r>
    <r>
      <rPr>
        <b/>
        <sz val="10"/>
        <rFont val="Arial"/>
        <family val="2"/>
      </rPr>
      <t>)/(1 + r)</t>
    </r>
    <r>
      <rPr>
        <b/>
        <vertAlign val="superscript"/>
        <sz val="10"/>
        <rFont val="Arial"/>
        <family val="2"/>
      </rPr>
      <t>T-1</t>
    </r>
    <r>
      <rPr>
        <b/>
        <sz val="10"/>
        <rFont val="Arial"/>
        <family val="2"/>
      </rPr>
      <t>)</t>
    </r>
  </si>
  <si>
    <r>
      <t>PV = C(1/(r - g) - (1 + g)</t>
    </r>
    <r>
      <rPr>
        <b/>
        <vertAlign val="superscript"/>
        <sz val="10"/>
        <rFont val="Arial"/>
        <family val="2"/>
      </rPr>
      <t>t</t>
    </r>
    <r>
      <rPr>
        <b/>
        <sz val="10"/>
        <rFont val="Arial"/>
        <family val="2"/>
      </rPr>
      <t>/((r - g)(1 + r)</t>
    </r>
    <r>
      <rPr>
        <b/>
        <vertAlign val="superscript"/>
        <sz val="10"/>
        <rFont val="Arial"/>
        <family val="2"/>
      </rPr>
      <t>t</t>
    </r>
    <r>
      <rPr>
        <b/>
        <sz val="10"/>
        <rFont val="Arial"/>
        <family val="2"/>
      </rPr>
      <t>))</t>
    </r>
  </si>
  <si>
    <t xml:space="preserve">Note:  If r = g, this formula blows up, since the cash flows grow at the same rate as the amount </t>
  </si>
  <si>
    <t>Annuity Calculator</t>
  </si>
  <si>
    <t>etc.</t>
  </si>
  <si>
    <t>The discount rate is r = 10%.</t>
  </si>
  <si>
    <t>Deriving Annuities Formulas</t>
  </si>
  <si>
    <t xml:space="preserve">Perpetuity A is worth C/(r - g) = $100/(.10 -.05) = $2,000 today. </t>
  </si>
  <si>
    <r>
      <t>Therefore today Perpetuity B is worth $2,431.01/1.10</t>
    </r>
    <r>
      <rPr>
        <vertAlign val="superscript"/>
        <sz val="10"/>
        <rFont val="Arial"/>
        <family val="2"/>
      </rPr>
      <t>4</t>
    </r>
    <r>
      <rPr>
        <sz val="10"/>
        <rFont val="Arial"/>
        <family val="2"/>
      </rPr>
      <t xml:space="preserve"> = $1,660.41</t>
    </r>
  </si>
  <si>
    <t>perpetuities.</t>
  </si>
  <si>
    <t xml:space="preserve">cash flow on the annuity. The value of the annuity is equal to the difference between the values of these two </t>
  </si>
  <si>
    <t>one of which starts on the same date as the annuity and the other of which starts the year after the last</t>
  </si>
  <si>
    <t xml:space="preserve">If you can't remember the annuity formula, a good trick is to write down the cash flows of two perpeturities, </t>
  </si>
  <si>
    <t>balance</t>
  </si>
  <si>
    <t xml:space="preserve">End year </t>
  </si>
  <si>
    <t>payment</t>
  </si>
  <si>
    <t>Interest</t>
  </si>
  <si>
    <t>Ending</t>
  </si>
  <si>
    <t>Starting</t>
  </si>
  <si>
    <t>Valuing annuities is just a matter of practice.  Here are some more worked examples:</t>
  </si>
  <si>
    <t xml:space="preserve">If T is the year for the first cash flow the present value of a deferred annuity is: </t>
  </si>
  <si>
    <t>by which they are discounted.  When r = g, each cash flow has a present value of C/(1 + r) and</t>
  </si>
  <si>
    <t>The following calculator finds the present and future value of each of these types of annuity:</t>
  </si>
  <si>
    <t>Amortization</t>
  </si>
  <si>
    <t>A normal annuity is a level stream of cash flows that continue for a specified number of years.</t>
  </si>
  <si>
    <r>
      <t>PV = C(1/r - 1/(r((1 + r)</t>
    </r>
    <r>
      <rPr>
        <b/>
        <vertAlign val="superscript"/>
        <sz val="10"/>
        <rFont val="Arial"/>
        <family val="2"/>
      </rPr>
      <t>t</t>
    </r>
    <r>
      <rPr>
        <b/>
        <sz val="10"/>
        <rFont val="Arial"/>
        <family val="2"/>
      </rPr>
      <t>)</t>
    </r>
  </si>
  <si>
    <t>The formula for the present value of a normal annuity of $C a year is :</t>
  </si>
  <si>
    <r>
      <t>PV = C(1+ r)(1/r - 1/(r(1 + r)</t>
    </r>
    <r>
      <rPr>
        <b/>
        <vertAlign val="superscript"/>
        <sz val="10"/>
        <rFont val="Arial"/>
        <family val="2"/>
      </rPr>
      <t>t</t>
    </r>
    <r>
      <rPr>
        <b/>
        <sz val="10"/>
        <rFont val="Arial"/>
        <family val="2"/>
      </rPr>
      <t>)</t>
    </r>
  </si>
  <si>
    <r>
      <t>simply multiply by (1 + r)</t>
    </r>
    <r>
      <rPr>
        <vertAlign val="superscript"/>
        <sz val="10"/>
        <rFont val="Arial"/>
        <family val="2"/>
      </rPr>
      <t>t</t>
    </r>
    <r>
      <rPr>
        <sz val="10"/>
        <rFont val="Arial"/>
        <family val="2"/>
      </rPr>
      <t>, which gives:</t>
    </r>
  </si>
  <si>
    <r>
      <t>In year 4 Perpetuity B will be worth C((1 + g)</t>
    </r>
    <r>
      <rPr>
        <vertAlign val="superscript"/>
        <sz val="10"/>
        <rFont val="Arial"/>
        <family val="2"/>
      </rPr>
      <t>t</t>
    </r>
    <r>
      <rPr>
        <sz val="10"/>
        <rFont val="Arial"/>
        <family val="2"/>
      </rPr>
      <t xml:space="preserve"> /(r - g)) = 100((1.05)</t>
    </r>
    <r>
      <rPr>
        <vertAlign val="superscript"/>
        <sz val="10"/>
        <rFont val="Arial"/>
        <family val="2"/>
      </rPr>
      <t>4</t>
    </r>
    <r>
      <rPr>
        <sz val="10"/>
        <rFont val="Arial"/>
        <family val="2"/>
      </rPr>
      <t>/(.10 - .05)) = $2,431.01</t>
    </r>
  </si>
  <si>
    <t>Discount rate (r), %</t>
  </si>
  <si>
    <t>Lease payment x 3.673 = $28,119.</t>
  </si>
  <si>
    <t>Break-even lease payment  = $7,656.</t>
  </si>
  <si>
    <t>a year, how much will they be worth at the end of 4 years?</t>
  </si>
  <si>
    <r>
      <t>If you lease, the cost is C(1/r - 1/r(1 + r)</t>
    </r>
    <r>
      <rPr>
        <vertAlign val="superscript"/>
        <sz val="10"/>
        <rFont val="Arial"/>
        <family val="2"/>
      </rPr>
      <t>t</t>
    </r>
    <r>
      <rPr>
        <sz val="10"/>
        <rFont val="Arial"/>
        <family val="2"/>
      </rPr>
      <t>) = (1/.06 - 1/(.06 x1.06</t>
    </r>
    <r>
      <rPr>
        <vertAlign val="superscript"/>
        <sz val="10"/>
        <rFont val="Arial"/>
        <family val="2"/>
      </rPr>
      <t>4</t>
    </r>
    <r>
      <rPr>
        <sz val="10"/>
        <rFont val="Arial"/>
        <family val="2"/>
      </rPr>
      <t>) = $8,500 x 3.465 = $29,453</t>
    </r>
  </si>
  <si>
    <r>
      <t>Future value = 9936 x (1.08)</t>
    </r>
    <r>
      <rPr>
        <vertAlign val="superscript"/>
        <sz val="10"/>
        <rFont val="Arial"/>
        <family val="2"/>
      </rPr>
      <t>4</t>
    </r>
    <r>
      <rPr>
        <sz val="10"/>
        <rFont val="Arial"/>
        <family val="2"/>
      </rPr>
      <t xml:space="preserve"> = $13,518</t>
    </r>
  </si>
  <si>
    <t>will need to have saved $1,000,000 by then.  The interest rate is 8% a year.  How much</t>
  </si>
  <si>
    <r>
      <t>The future value of an annuity is FV = C((1 + r)</t>
    </r>
    <r>
      <rPr>
        <vertAlign val="superscript"/>
        <sz val="10"/>
        <rFont val="Arial"/>
        <family val="2"/>
      </rPr>
      <t>t</t>
    </r>
    <r>
      <rPr>
        <sz val="10"/>
        <rFont val="Arial"/>
        <family val="2"/>
      </rPr>
      <t xml:space="preserve"> - 1)/r.  So C =FV x r/((1 + r)</t>
    </r>
    <r>
      <rPr>
        <vertAlign val="superscript"/>
        <sz val="10"/>
        <rFont val="Arial"/>
        <family val="2"/>
      </rPr>
      <t>t</t>
    </r>
    <r>
      <rPr>
        <sz val="10"/>
        <rFont val="Arial"/>
        <family val="2"/>
      </rPr>
      <t xml:space="preserve"> -1) = </t>
    </r>
  </si>
  <si>
    <t>You need to find the annual payment (C) on a 40-year annuity with a future value (FV) of 1,000,000</t>
  </si>
  <si>
    <r>
      <t>1.</t>
    </r>
    <r>
      <rPr>
        <sz val="10"/>
        <rFont val="Arial"/>
        <family val="2"/>
      </rPr>
      <t xml:space="preserve">  You are offered the choice between buying a car now for $40,000 or leasing it for 4 years at</t>
    </r>
  </si>
  <si>
    <t xml:space="preserve">$8,500 per year.  If you buy the car you can sell it at the end of 4 years for $15,000.  Which is the better </t>
  </si>
  <si>
    <r>
      <t>If you buy the car the cost is 40,000 - 15,000/1.06</t>
    </r>
    <r>
      <rPr>
        <vertAlign val="superscript"/>
        <sz val="10"/>
        <rFont val="Arial"/>
        <family val="2"/>
      </rPr>
      <t>4</t>
    </r>
    <r>
      <rPr>
        <sz val="10"/>
        <rFont val="Arial"/>
        <family val="2"/>
      </rPr>
      <t xml:space="preserve"> = $28,119</t>
    </r>
  </si>
  <si>
    <t>1.06 x 3.465 = 3.673 and the cost of leasing rises to 8,500 x 3.673 = $31,221.  The break-even payment</t>
  </si>
  <si>
    <r>
      <t>PV = C(1/r - 1/(r(1 + r)</t>
    </r>
    <r>
      <rPr>
        <vertAlign val="superscript"/>
        <sz val="10"/>
        <rFont val="Arial"/>
        <family val="2"/>
      </rPr>
      <t>t</t>
    </r>
    <r>
      <rPr>
        <sz val="10"/>
        <rFont val="Arial"/>
        <family val="2"/>
      </rPr>
      <t>)) = 300(1/.08 - 1/(.08(1.08)</t>
    </r>
    <r>
      <rPr>
        <vertAlign val="superscript"/>
        <sz val="10"/>
        <rFont val="Arial"/>
        <family val="2"/>
      </rPr>
      <t>4</t>
    </r>
    <r>
      <rPr>
        <sz val="10"/>
        <rFont val="Arial"/>
        <family val="2"/>
      </rPr>
      <t>)) = 9936</t>
    </r>
  </si>
  <si>
    <r>
      <t>3.</t>
    </r>
    <r>
      <rPr>
        <sz val="10"/>
        <rFont val="Arial"/>
        <family val="2"/>
      </rPr>
      <t xml:space="preserve">  You propose to set aside $3,000 at the end of every year.  If your savings earn interest of 8%</t>
    </r>
  </si>
  <si>
    <r>
      <t>1,000,000 x .08/(1.08</t>
    </r>
    <r>
      <rPr>
        <vertAlign val="superscript"/>
        <sz val="10"/>
        <rFont val="Arial"/>
        <family val="2"/>
      </rPr>
      <t>40</t>
    </r>
    <r>
      <rPr>
        <sz val="10"/>
        <rFont val="Arial"/>
        <family val="2"/>
      </rPr>
      <t>-1) = $3,860</t>
    </r>
  </si>
  <si>
    <t xml:space="preserve">first year is $10,000.  On the other hand, assuming your salary increases by 5% a year, the amount </t>
  </si>
  <si>
    <t>=10,000 x 4.38 = 43,800</t>
  </si>
  <si>
    <r>
      <t>Future value = PV x (1 + r)</t>
    </r>
    <r>
      <rPr>
        <vertAlign val="superscript"/>
        <sz val="10"/>
        <rFont val="Arial"/>
        <family val="2"/>
      </rPr>
      <t>t</t>
    </r>
    <r>
      <rPr>
        <sz val="10"/>
        <rFont val="Arial"/>
        <family val="2"/>
      </rPr>
      <t xml:space="preserve">  = 43,800 x 1.08</t>
    </r>
    <r>
      <rPr>
        <vertAlign val="superscript"/>
        <sz val="10"/>
        <rFont val="Arial"/>
        <family val="2"/>
      </rPr>
      <t>5</t>
    </r>
    <r>
      <rPr>
        <sz val="10"/>
        <rFont val="Arial"/>
        <family val="2"/>
      </rPr>
      <t xml:space="preserve"> = $64,359.</t>
    </r>
  </si>
  <si>
    <t>Growth rate of cash flows, %</t>
  </si>
  <si>
    <r>
      <t>If r = 10% the present value of the annuity above is 1/.10 - 1/(.10(1.10)</t>
    </r>
    <r>
      <rPr>
        <vertAlign val="superscript"/>
        <sz val="10"/>
        <rFont val="Arial"/>
        <family val="2"/>
      </rPr>
      <t>4</t>
    </r>
    <r>
      <rPr>
        <sz val="10"/>
        <rFont val="Arial"/>
        <family val="2"/>
      </rPr>
      <t xml:space="preserve"> = $3.1699</t>
    </r>
  </si>
  <si>
    <t>$1</t>
  </si>
  <si>
    <r>
      <t>If r = 10% the present value of the annuity due above is 1.10 x (1/.10 - 1/(.10(1.10)</t>
    </r>
    <r>
      <rPr>
        <vertAlign val="superscript"/>
        <sz val="10"/>
        <rFont val="Arial"/>
        <family val="2"/>
      </rPr>
      <t>4</t>
    </r>
    <r>
      <rPr>
        <sz val="10"/>
        <rFont val="Arial"/>
        <family val="2"/>
      </rPr>
      <t>)) = $3.4869</t>
    </r>
  </si>
  <si>
    <r>
      <t>If r = 10% the present value of the annuity due above is (1/.10 - 1/(.10(1.10)</t>
    </r>
    <r>
      <rPr>
        <vertAlign val="superscript"/>
        <sz val="10"/>
        <rFont val="Arial"/>
        <family val="2"/>
      </rPr>
      <t>4</t>
    </r>
    <r>
      <rPr>
        <sz val="10"/>
        <rFont val="Arial"/>
        <family val="2"/>
      </rPr>
      <t>))/1.10</t>
    </r>
    <r>
      <rPr>
        <vertAlign val="superscript"/>
        <sz val="10"/>
        <rFont val="Arial"/>
        <family val="2"/>
      </rPr>
      <t>2</t>
    </r>
    <r>
      <rPr>
        <sz val="10"/>
        <rFont val="Arial"/>
        <family val="2"/>
      </rPr>
      <t xml:space="preserve"> = $2.6197</t>
    </r>
  </si>
  <si>
    <t>In the case of our normal annuity example above value at year 4 is $4.6410</t>
  </si>
  <si>
    <t xml:space="preserve">A growing annuity is a stream of payments that starts in year 1 and grows at the rate,g, until year t. </t>
  </si>
  <si>
    <r>
      <t>In our example above present value is 1/(.10 -.05) - (1.05)</t>
    </r>
    <r>
      <rPr>
        <vertAlign val="superscript"/>
        <sz val="10"/>
        <rFont val="Arial"/>
        <family val="2"/>
      </rPr>
      <t>4</t>
    </r>
    <r>
      <rPr>
        <sz val="10"/>
        <rFont val="Arial"/>
        <family val="2"/>
      </rPr>
      <t>/((.10 - .05)(1.10)</t>
    </r>
    <r>
      <rPr>
        <vertAlign val="superscript"/>
        <sz val="10"/>
        <rFont val="Arial"/>
        <family val="2"/>
      </rPr>
      <t>4</t>
    </r>
    <r>
      <rPr>
        <sz val="10"/>
        <rFont val="Arial"/>
        <family val="2"/>
      </rPr>
      <t>) = $3.3959</t>
    </r>
  </si>
  <si>
    <t>In this example we value a four-year annuity whose cash flows start in year 1 and grow at g = 5% a year:</t>
  </si>
  <si>
    <t>The four-year annuity is worth $2,000 - $1,660.41 = $339.59</t>
  </si>
  <si>
    <t>are annuities.  The following example solves for the annual payment on an 8-year loan:</t>
  </si>
  <si>
    <r>
      <t>PV = C(1/(r - g) - 1/(r - g) x 1 + g)</t>
    </r>
    <r>
      <rPr>
        <vertAlign val="superscript"/>
        <sz val="10"/>
        <rFont val="Arial"/>
        <family val="2"/>
      </rPr>
      <t>t</t>
    </r>
    <r>
      <rPr>
        <sz val="10"/>
        <rFont val="Arial"/>
        <family val="2"/>
      </rPr>
      <t>/(1 + r)</t>
    </r>
    <r>
      <rPr>
        <vertAlign val="superscript"/>
        <sz val="10"/>
        <rFont val="Arial"/>
        <family val="2"/>
      </rPr>
      <t>t</t>
    </r>
    <r>
      <rPr>
        <sz val="10"/>
        <rFont val="Arial"/>
        <family val="2"/>
      </rPr>
      <t>)) = 10,000 x (1/(.08 - .05) - 1/(.08 - .05) x (1.05)</t>
    </r>
    <r>
      <rPr>
        <vertAlign val="superscript"/>
        <sz val="10"/>
        <rFont val="Arial"/>
        <family val="2"/>
      </rPr>
      <t>5</t>
    </r>
    <r>
      <rPr>
        <sz val="10"/>
        <rFont val="Arial"/>
        <family val="2"/>
      </rPr>
      <t>/(1.08)</t>
    </r>
    <r>
      <rPr>
        <vertAlign val="superscript"/>
        <sz val="10"/>
        <rFont val="Arial"/>
        <family val="2"/>
      </rPr>
      <t>5</t>
    </r>
    <r>
      <rPr>
        <sz val="10"/>
        <rFont val="Arial"/>
        <family val="2"/>
      </rPr>
      <t>))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</si>
</sst>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00"/>
    <numFmt numFmtId="165" formatCode="[$$-409]#,##0.00"/>
    <numFmt numFmtId="166" formatCode="[$$-409]#,##0"/>
    <numFmt numFmtId="167" formatCode="[$$-409]#,##0.000"/>
    <numFmt numFmtId="168" formatCode="#,##0.000"/>
    <numFmt numFmtId="169" formatCode="[$$-409]#,##0.0000"/>
  </numFmts>
  <fonts count="10" x14ac:knownFonts="1">
    <font>
      <sz val="10"/>
      <name val="Arial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perscript"/>
      <sz val="10"/>
      <name val="Arial"/>
      <family val="2"/>
    </font>
    <font>
      <b/>
      <vertAlign val="superscript"/>
      <sz val="10"/>
      <name val="Arial"/>
      <family val="2"/>
    </font>
    <font>
      <u/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color theme="0" tint="-0.249977111117893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399975585192419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0" fillId="2" borderId="0" xfId="0" applyFill="1"/>
    <xf numFmtId="0" fontId="2" fillId="2" borderId="0" xfId="0" applyFont="1" applyFill="1"/>
    <xf numFmtId="0" fontId="3" fillId="2" borderId="0" xfId="0" applyFont="1" applyFill="1"/>
    <xf numFmtId="10" fontId="0" fillId="2" borderId="0" xfId="0" applyNumberFormat="1" applyFill="1"/>
    <xf numFmtId="164" fontId="0" fillId="2" borderId="0" xfId="0" applyNumberFormat="1" applyFill="1"/>
    <xf numFmtId="0" fontId="0" fillId="5" borderId="4" xfId="0" applyFill="1" applyBorder="1"/>
    <xf numFmtId="0" fontId="0" fillId="5" borderId="0" xfId="0" applyFill="1" applyBorder="1"/>
    <xf numFmtId="0" fontId="0" fillId="5" borderId="5" xfId="0" applyFill="1" applyBorder="1"/>
    <xf numFmtId="0" fontId="3" fillId="5" borderId="0" xfId="0" applyFont="1" applyFill="1" applyBorder="1"/>
    <xf numFmtId="10" fontId="0" fillId="5" borderId="0" xfId="0" applyNumberFormat="1" applyFill="1" applyBorder="1"/>
    <xf numFmtId="0" fontId="0" fillId="5" borderId="1" xfId="0" applyFill="1" applyBorder="1" applyAlignment="1">
      <alignment horizontal="center"/>
    </xf>
    <xf numFmtId="0" fontId="0" fillId="5" borderId="2" xfId="0" applyFill="1" applyBorder="1" applyAlignment="1">
      <alignment horizontal="center"/>
    </xf>
    <xf numFmtId="0" fontId="0" fillId="5" borderId="3" xfId="0" applyFill="1" applyBorder="1" applyAlignment="1">
      <alignment horizontal="center"/>
    </xf>
    <xf numFmtId="0" fontId="6" fillId="5" borderId="4" xfId="0" applyFont="1" applyFill="1" applyBorder="1" applyAlignment="1">
      <alignment horizontal="center"/>
    </xf>
    <xf numFmtId="0" fontId="6" fillId="5" borderId="0" xfId="0" applyFont="1" applyFill="1" applyBorder="1" applyAlignment="1">
      <alignment horizontal="center"/>
    </xf>
    <xf numFmtId="0" fontId="6" fillId="5" borderId="5" xfId="0" applyFont="1" applyFill="1" applyBorder="1" applyAlignment="1">
      <alignment horizontal="center"/>
    </xf>
    <xf numFmtId="0" fontId="0" fillId="5" borderId="4" xfId="0" applyFill="1" applyBorder="1" applyAlignment="1">
      <alignment horizontal="center"/>
    </xf>
    <xf numFmtId="165" fontId="0" fillId="5" borderId="0" xfId="0" applyNumberFormat="1" applyFill="1" applyBorder="1" applyAlignment="1">
      <alignment horizontal="center"/>
    </xf>
    <xf numFmtId="165" fontId="0" fillId="5" borderId="5" xfId="0" applyNumberFormat="1" applyFill="1" applyBorder="1" applyAlignment="1">
      <alignment horizontal="center"/>
    </xf>
    <xf numFmtId="2" fontId="0" fillId="5" borderId="0" xfId="0" applyNumberFormat="1" applyFill="1" applyBorder="1" applyAlignment="1">
      <alignment horizontal="center"/>
    </xf>
    <xf numFmtId="2" fontId="0" fillId="5" borderId="5" xfId="0" applyNumberFormat="1" applyFill="1" applyBorder="1" applyAlignment="1">
      <alignment horizontal="center"/>
    </xf>
    <xf numFmtId="0" fontId="0" fillId="5" borderId="6" xfId="0" applyFill="1" applyBorder="1" applyAlignment="1">
      <alignment horizontal="center"/>
    </xf>
    <xf numFmtId="2" fontId="0" fillId="5" borderId="7" xfId="0" applyNumberFormat="1" applyFill="1" applyBorder="1" applyAlignment="1">
      <alignment horizontal="center"/>
    </xf>
    <xf numFmtId="2" fontId="0" fillId="5" borderId="8" xfId="0" applyNumberFormat="1" applyFill="1" applyBorder="1" applyAlignment="1">
      <alignment horizontal="center"/>
    </xf>
    <xf numFmtId="0" fontId="0" fillId="5" borderId="6" xfId="0" applyFill="1" applyBorder="1"/>
    <xf numFmtId="0" fontId="0" fillId="5" borderId="7" xfId="0" applyFill="1" applyBorder="1"/>
    <xf numFmtId="0" fontId="0" fillId="5" borderId="8" xfId="0" applyFill="1" applyBorder="1"/>
    <xf numFmtId="0" fontId="0" fillId="5" borderId="1" xfId="0" applyFill="1" applyBorder="1"/>
    <xf numFmtId="0" fontId="0" fillId="5" borderId="2" xfId="0" applyFill="1" applyBorder="1"/>
    <xf numFmtId="0" fontId="0" fillId="5" borderId="3" xfId="0" applyFill="1" applyBorder="1"/>
    <xf numFmtId="0" fontId="0" fillId="5" borderId="7" xfId="0" applyFill="1" applyBorder="1" applyAlignment="1">
      <alignment horizontal="center"/>
    </xf>
    <xf numFmtId="0" fontId="0" fillId="5" borderId="8" xfId="0" applyFill="1" applyBorder="1" applyAlignment="1">
      <alignment horizontal="center"/>
    </xf>
    <xf numFmtId="166" fontId="0" fillId="5" borderId="0" xfId="0" applyNumberFormat="1" applyFill="1" applyBorder="1" applyAlignment="1">
      <alignment horizontal="center"/>
    </xf>
    <xf numFmtId="0" fontId="0" fillId="5" borderId="0" xfId="0" applyFill="1" applyBorder="1" applyAlignment="1">
      <alignment horizontal="center"/>
    </xf>
    <xf numFmtId="0" fontId="0" fillId="5" borderId="0" xfId="0" applyFill="1" applyBorder="1" applyAlignment="1">
      <alignment horizontal="left"/>
    </xf>
    <xf numFmtId="0" fontId="0" fillId="5" borderId="5" xfId="0" applyFill="1" applyBorder="1" applyAlignment="1">
      <alignment horizontal="left"/>
    </xf>
    <xf numFmtId="10" fontId="0" fillId="5" borderId="7" xfId="0" applyNumberFormat="1" applyFill="1" applyBorder="1"/>
    <xf numFmtId="10" fontId="0" fillId="5" borderId="2" xfId="0" applyNumberFormat="1" applyFill="1" applyBorder="1"/>
    <xf numFmtId="165" fontId="2" fillId="5" borderId="5" xfId="0" applyNumberFormat="1" applyFont="1" applyFill="1" applyBorder="1" applyAlignment="1">
      <alignment horizontal="center"/>
    </xf>
    <xf numFmtId="0" fontId="2" fillId="5" borderId="0" xfId="0" applyFont="1" applyFill="1" applyBorder="1"/>
    <xf numFmtId="165" fontId="2" fillId="5" borderId="0" xfId="0" applyNumberFormat="1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5" borderId="7" xfId="0" applyFont="1" applyFill="1" applyBorder="1" applyAlignment="1">
      <alignment horizontal="center"/>
    </xf>
    <xf numFmtId="0" fontId="2" fillId="5" borderId="2" xfId="0" applyFont="1" applyFill="1" applyBorder="1"/>
    <xf numFmtId="0" fontId="3" fillId="5" borderId="7" xfId="0" applyFont="1" applyFill="1" applyBorder="1"/>
    <xf numFmtId="0" fontId="2" fillId="5" borderId="3" xfId="0" applyFont="1" applyFill="1" applyBorder="1"/>
    <xf numFmtId="0" fontId="3" fillId="5" borderId="0" xfId="0" quotePrefix="1" applyFont="1" applyFill="1" applyBorder="1"/>
    <xf numFmtId="165" fontId="2" fillId="3" borderId="0" xfId="0" applyNumberFormat="1" applyFont="1" applyFill="1" applyBorder="1"/>
    <xf numFmtId="4" fontId="0" fillId="5" borderId="0" xfId="0" applyNumberFormat="1" applyFill="1" applyBorder="1" applyAlignment="1">
      <alignment horizontal="center"/>
    </xf>
    <xf numFmtId="167" fontId="3" fillId="5" borderId="0" xfId="0" applyNumberFormat="1" applyFont="1" applyFill="1" applyBorder="1" applyAlignment="1">
      <alignment horizontal="center"/>
    </xf>
    <xf numFmtId="168" fontId="0" fillId="5" borderId="0" xfId="0" applyNumberFormat="1" applyFill="1" applyBorder="1" applyAlignment="1">
      <alignment horizontal="center"/>
    </xf>
    <xf numFmtId="169" fontId="2" fillId="3" borderId="0" xfId="0" applyNumberFormat="1" applyFont="1" applyFill="1" applyBorder="1"/>
    <xf numFmtId="169" fontId="2" fillId="3" borderId="0" xfId="0" applyNumberFormat="1" applyFont="1" applyFill="1" applyBorder="1" applyAlignment="1">
      <alignment horizontal="right"/>
    </xf>
    <xf numFmtId="0" fontId="0" fillId="5" borderId="0" xfId="0" applyFill="1"/>
    <xf numFmtId="165" fontId="0" fillId="4" borderId="0" xfId="0" applyNumberFormat="1" applyFill="1" applyBorder="1" applyProtection="1">
      <protection locked="0"/>
    </xf>
    <xf numFmtId="3" fontId="0" fillId="4" borderId="0" xfId="0" applyNumberFormat="1" applyFill="1" applyBorder="1" applyProtection="1">
      <protection locked="0"/>
    </xf>
    <xf numFmtId="0" fontId="0" fillId="4" borderId="0" xfId="0" applyFill="1" applyBorder="1" applyProtection="1">
      <protection locked="0"/>
    </xf>
    <xf numFmtId="10" fontId="0" fillId="4" borderId="0" xfId="0" applyNumberFormat="1" applyFill="1" applyBorder="1" applyProtection="1">
      <protection locked="0"/>
    </xf>
    <xf numFmtId="0" fontId="9" fillId="2" borderId="0" xfId="0" applyFont="1" applyFill="1"/>
    <xf numFmtId="2" fontId="9" fillId="2" borderId="0" xfId="0" applyNumberFormat="1" applyFont="1" applyFill="1"/>
    <xf numFmtId="0" fontId="7" fillId="5" borderId="4" xfId="0" applyFont="1" applyFill="1" applyBorder="1" applyAlignment="1">
      <alignment horizontal="center"/>
    </xf>
    <xf numFmtId="0" fontId="0" fillId="5" borderId="0" xfId="0" applyFill="1" applyBorder="1" applyAlignment="1"/>
    <xf numFmtId="0" fontId="0" fillId="5" borderId="5" xfId="0" applyFill="1" applyBorder="1" applyAlignment="1"/>
    <xf numFmtId="0" fontId="2" fillId="5" borderId="7" xfId="0" applyFont="1" applyFill="1" applyBorder="1" applyAlignment="1">
      <alignment horizontal="center"/>
    </xf>
    <xf numFmtId="0" fontId="0" fillId="0" borderId="7" xfId="0" applyBorder="1" applyAlignment="1">
      <alignment horizontal="center"/>
    </xf>
    <xf numFmtId="0" fontId="7" fillId="5" borderId="1" xfId="0" applyFont="1" applyFill="1" applyBorder="1" applyAlignment="1">
      <alignment horizontal="center"/>
    </xf>
    <xf numFmtId="0" fontId="8" fillId="5" borderId="2" xfId="0" applyFont="1" applyFill="1" applyBorder="1" applyAlignment="1">
      <alignment horizontal="center"/>
    </xf>
    <xf numFmtId="0" fontId="8" fillId="5" borderId="3" xfId="0" applyFont="1" applyFill="1" applyBorder="1" applyAlignment="1">
      <alignment horizontal="center"/>
    </xf>
    <xf numFmtId="0" fontId="7" fillId="5" borderId="9" xfId="0" applyFont="1" applyFill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47638202643367"/>
          <c:y val="0.10833377414458881"/>
          <c:w val="0.8487720499801088"/>
          <c:h val="0.70416953193982723"/>
        </c:manualLayout>
      </c:layout>
      <c:barChart>
        <c:barDir val="col"/>
        <c:grouping val="stacked"/>
        <c:varyColors val="0"/>
        <c:ser>
          <c:idx val="0"/>
          <c:order val="0"/>
          <c:tx>
            <c:v>Interest paid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'Amortizing loans'!$AA$12:$AA$19</c:f>
              <c:numCache>
                <c:formatCode>0.00</c:formatCode>
                <c:ptCount val="8"/>
                <c:pt idx="0">
                  <c:v>100</c:v>
                </c:pt>
                <c:pt idx="1">
                  <c:v>91.255598242518658</c:v>
                </c:pt>
                <c:pt idx="2">
                  <c:v>81.636756309289183</c:v>
                </c:pt>
                <c:pt idx="3">
                  <c:v>71.056030182736762</c:v>
                </c:pt>
                <c:pt idx="4">
                  <c:v>59.417231443529104</c:v>
                </c:pt>
                <c:pt idx="5">
                  <c:v>46.614552830400676</c:v>
                </c:pt>
                <c:pt idx="6">
                  <c:v>32.531606355959404</c:v>
                </c:pt>
                <c:pt idx="7">
                  <c:v>17.040365234074002</c:v>
                </c:pt>
              </c:numCache>
            </c:numRef>
          </c:val>
        </c:ser>
        <c:ser>
          <c:idx val="1"/>
          <c:order val="1"/>
          <c:tx>
            <c:v>Amortization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'Amortizing loans'!$AB$12:$AB$19</c:f>
              <c:numCache>
                <c:formatCode>0.00</c:formatCode>
                <c:ptCount val="8"/>
                <c:pt idx="0">
                  <c:v>87.444017574813387</c:v>
                </c:pt>
                <c:pt idx="1">
                  <c:v>96.188419332294728</c:v>
                </c:pt>
                <c:pt idx="2">
                  <c:v>105.8072612655242</c:v>
                </c:pt>
                <c:pt idx="3">
                  <c:v>116.38798739207662</c:v>
                </c:pt>
                <c:pt idx="4">
                  <c:v>128.02678613128427</c:v>
                </c:pt>
                <c:pt idx="5">
                  <c:v>140.82946474441272</c:v>
                </c:pt>
                <c:pt idx="6">
                  <c:v>154.91241121885398</c:v>
                </c:pt>
                <c:pt idx="7">
                  <c:v>170.40365234073937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48256256"/>
        <c:axId val="148287872"/>
      </c:barChart>
      <c:catAx>
        <c:axId val="1482562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Year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482878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828787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dollars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48256256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t"/>
      <c:layout/>
      <c:overlay val="0"/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647700</xdr:colOff>
      <xdr:row>20</xdr:row>
      <xdr:rowOff>114300</xdr:rowOff>
    </xdr:from>
    <xdr:to>
      <xdr:col>8</xdr:col>
      <xdr:colOff>209550</xdr:colOff>
      <xdr:row>34</xdr:row>
      <xdr:rowOff>133350</xdr:rowOff>
    </xdr:to>
    <xdr:graphicFrame macro="">
      <xdr:nvGraphicFramePr>
        <xdr:cNvPr id="102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98"/>
  <sheetViews>
    <sheetView showGridLines="0" showRowColHeaders="0" tabSelected="1" workbookViewId="0">
      <selection activeCell="G63" sqref="G63"/>
    </sheetView>
  </sheetViews>
  <sheetFormatPr defaultRowHeight="12.75" x14ac:dyDescent="0.2"/>
  <cols>
    <col min="1" max="1" width="22.7109375" style="1" customWidth="1"/>
    <col min="2" max="2" width="6" style="1" customWidth="1"/>
    <col min="3" max="3" width="9.140625" style="1"/>
    <col min="4" max="4" width="12" style="1" customWidth="1"/>
    <col min="5" max="5" width="13.140625" style="1" customWidth="1"/>
    <col min="6" max="6" width="14.85546875" style="1" customWidth="1"/>
    <col min="7" max="7" width="15.7109375" style="1" customWidth="1"/>
    <col min="8" max="8" width="24.28515625" style="1" customWidth="1"/>
    <col min="9" max="9" width="28.85546875" style="1" customWidth="1"/>
    <col min="10" max="16384" width="9.140625" style="1"/>
  </cols>
  <sheetData>
    <row r="1" spans="2:8" ht="33" customHeight="1" x14ac:dyDescent="0.2"/>
    <row r="2" spans="2:8" ht="18.75" customHeight="1" x14ac:dyDescent="0.2">
      <c r="B2" s="28"/>
      <c r="C2" s="29"/>
      <c r="D2" s="29"/>
      <c r="E2" s="29"/>
      <c r="F2" s="29"/>
      <c r="G2" s="29"/>
      <c r="H2" s="30"/>
    </row>
    <row r="3" spans="2:8" ht="15.75" x14ac:dyDescent="0.25">
      <c r="B3" s="61" t="s">
        <v>4</v>
      </c>
      <c r="C3" s="62"/>
      <c r="D3" s="62"/>
      <c r="E3" s="62"/>
      <c r="F3" s="62"/>
      <c r="G3" s="62"/>
      <c r="H3" s="63"/>
    </row>
    <row r="4" spans="2:8" x14ac:dyDescent="0.2">
      <c r="B4" s="25"/>
      <c r="C4" s="43"/>
      <c r="D4" s="31"/>
      <c r="E4" s="31"/>
      <c r="F4" s="31"/>
      <c r="G4" s="31"/>
      <c r="H4" s="32"/>
    </row>
    <row r="5" spans="2:8" x14ac:dyDescent="0.2">
      <c r="C5" s="2"/>
    </row>
    <row r="6" spans="2:8" x14ac:dyDescent="0.2">
      <c r="B6" s="28"/>
      <c r="C6" s="44" t="s">
        <v>14</v>
      </c>
      <c r="D6" s="29"/>
      <c r="E6" s="29"/>
      <c r="F6" s="29"/>
      <c r="G6" s="29"/>
      <c r="H6" s="30"/>
    </row>
    <row r="7" spans="2:8" x14ac:dyDescent="0.2">
      <c r="B7" s="6"/>
      <c r="C7" s="9" t="s">
        <v>80</v>
      </c>
      <c r="D7" s="7"/>
      <c r="E7" s="7"/>
      <c r="F7" s="7"/>
      <c r="G7" s="7"/>
      <c r="H7" s="8"/>
    </row>
    <row r="8" spans="2:8" x14ac:dyDescent="0.2">
      <c r="B8" s="6"/>
      <c r="C8" s="7" t="s">
        <v>41</v>
      </c>
      <c r="D8" s="7"/>
      <c r="E8" s="7"/>
      <c r="F8" s="7"/>
      <c r="G8" s="7"/>
      <c r="H8" s="8"/>
    </row>
    <row r="9" spans="2:8" x14ac:dyDescent="0.2">
      <c r="B9" s="6"/>
      <c r="C9" s="7" t="s">
        <v>42</v>
      </c>
      <c r="D9" s="7"/>
      <c r="E9" s="7"/>
      <c r="F9" s="7"/>
      <c r="G9" s="7"/>
      <c r="H9" s="8"/>
    </row>
    <row r="10" spans="2:8" x14ac:dyDescent="0.2">
      <c r="B10" s="6"/>
      <c r="C10" s="7"/>
      <c r="D10" s="7"/>
      <c r="E10" s="7"/>
      <c r="F10" s="7"/>
      <c r="G10" s="7"/>
      <c r="H10" s="8"/>
    </row>
    <row r="11" spans="2:8" x14ac:dyDescent="0.2">
      <c r="B11" s="6"/>
      <c r="C11" s="7"/>
      <c r="D11" s="15" t="s">
        <v>44</v>
      </c>
      <c r="E11" s="15" t="s">
        <v>45</v>
      </c>
      <c r="F11" s="15" t="s">
        <v>46</v>
      </c>
      <c r="G11" s="15" t="s">
        <v>47</v>
      </c>
      <c r="H11" s="8"/>
    </row>
    <row r="12" spans="2:8" x14ac:dyDescent="0.2">
      <c r="B12" s="6"/>
      <c r="C12" s="7"/>
      <c r="D12" s="33">
        <v>1</v>
      </c>
      <c r="E12" s="33">
        <v>1</v>
      </c>
      <c r="F12" s="33">
        <v>1</v>
      </c>
      <c r="G12" s="33">
        <v>1</v>
      </c>
      <c r="H12" s="8"/>
    </row>
    <row r="13" spans="2:8" x14ac:dyDescent="0.2">
      <c r="B13" s="6"/>
      <c r="C13" s="7"/>
      <c r="D13" s="7"/>
      <c r="E13" s="7"/>
      <c r="F13" s="7"/>
      <c r="G13" s="7"/>
      <c r="H13" s="8"/>
    </row>
    <row r="14" spans="2:8" x14ac:dyDescent="0.2">
      <c r="B14" s="6"/>
      <c r="C14" s="9" t="s">
        <v>82</v>
      </c>
      <c r="D14" s="7"/>
      <c r="E14" s="7"/>
      <c r="F14" s="7"/>
      <c r="G14" s="7"/>
      <c r="H14" s="8"/>
    </row>
    <row r="15" spans="2:8" ht="14.25" x14ac:dyDescent="0.2">
      <c r="B15" s="6"/>
      <c r="C15" s="40" t="s">
        <v>81</v>
      </c>
      <c r="D15" s="7"/>
      <c r="E15" s="7"/>
      <c r="F15" s="7"/>
      <c r="G15" s="7"/>
      <c r="H15" s="8"/>
    </row>
    <row r="16" spans="2:8" ht="14.25" x14ac:dyDescent="0.2">
      <c r="B16" s="25"/>
      <c r="C16" s="45" t="s">
        <v>106</v>
      </c>
      <c r="D16" s="26"/>
      <c r="E16" s="26"/>
      <c r="F16" s="26"/>
      <c r="G16" s="26"/>
      <c r="H16" s="27"/>
    </row>
    <row r="18" spans="2:8" x14ac:dyDescent="0.2">
      <c r="B18" s="28"/>
      <c r="C18" s="44" t="s">
        <v>15</v>
      </c>
      <c r="D18" s="29"/>
      <c r="E18" s="29"/>
      <c r="F18" s="29"/>
      <c r="G18" s="29"/>
      <c r="H18" s="30"/>
    </row>
    <row r="19" spans="2:8" x14ac:dyDescent="0.2">
      <c r="B19" s="6"/>
      <c r="C19" s="7" t="s">
        <v>48</v>
      </c>
      <c r="D19" s="7"/>
      <c r="E19" s="7"/>
      <c r="F19" s="7"/>
      <c r="G19" s="7"/>
      <c r="H19" s="8"/>
    </row>
    <row r="20" spans="2:8" x14ac:dyDescent="0.2">
      <c r="B20" s="6"/>
      <c r="C20" s="7"/>
      <c r="D20" s="7"/>
      <c r="E20" s="7"/>
      <c r="F20" s="7"/>
      <c r="G20" s="7"/>
      <c r="H20" s="8"/>
    </row>
    <row r="21" spans="2:8" x14ac:dyDescent="0.2">
      <c r="B21" s="6"/>
      <c r="C21" s="7"/>
      <c r="D21" s="15" t="s">
        <v>43</v>
      </c>
      <c r="E21" s="15" t="s">
        <v>44</v>
      </c>
      <c r="F21" s="15" t="s">
        <v>45</v>
      </c>
      <c r="G21" s="15" t="s">
        <v>46</v>
      </c>
      <c r="H21" s="8"/>
    </row>
    <row r="22" spans="2:8" x14ac:dyDescent="0.2">
      <c r="B22" s="6"/>
      <c r="C22" s="7"/>
      <c r="D22" s="34" t="s">
        <v>107</v>
      </c>
      <c r="E22" s="33">
        <v>1</v>
      </c>
      <c r="F22" s="33">
        <v>1</v>
      </c>
      <c r="G22" s="33">
        <v>1</v>
      </c>
      <c r="H22" s="8"/>
    </row>
    <row r="23" spans="2:8" x14ac:dyDescent="0.2">
      <c r="B23" s="6"/>
      <c r="C23" s="7"/>
      <c r="D23" s="7"/>
      <c r="E23" s="7"/>
      <c r="F23" s="7"/>
      <c r="G23" s="7"/>
      <c r="H23" s="8"/>
    </row>
    <row r="24" spans="2:8" x14ac:dyDescent="0.2">
      <c r="B24" s="6"/>
      <c r="C24" s="7" t="s">
        <v>49</v>
      </c>
      <c r="D24" s="7"/>
      <c r="E24" s="7"/>
      <c r="F24" s="7"/>
      <c r="G24" s="7"/>
      <c r="H24" s="8"/>
    </row>
    <row r="25" spans="2:8" ht="14.25" x14ac:dyDescent="0.2">
      <c r="B25" s="6"/>
      <c r="C25" s="40" t="s">
        <v>83</v>
      </c>
      <c r="D25" s="7"/>
      <c r="E25" s="7"/>
      <c r="F25" s="7"/>
      <c r="G25" s="7"/>
      <c r="H25" s="8"/>
    </row>
    <row r="26" spans="2:8" ht="14.25" x14ac:dyDescent="0.2">
      <c r="B26" s="25"/>
      <c r="C26" s="45" t="s">
        <v>108</v>
      </c>
      <c r="D26" s="26"/>
      <c r="E26" s="26"/>
      <c r="F26" s="26"/>
      <c r="G26" s="26"/>
      <c r="H26" s="27"/>
    </row>
    <row r="27" spans="2:8" x14ac:dyDescent="0.2">
      <c r="C27" s="3"/>
    </row>
    <row r="28" spans="2:8" x14ac:dyDescent="0.2">
      <c r="B28" s="28"/>
      <c r="C28" s="44" t="s">
        <v>16</v>
      </c>
      <c r="D28" s="29"/>
      <c r="E28" s="29"/>
      <c r="F28" s="29"/>
      <c r="G28" s="29"/>
      <c r="H28" s="30"/>
    </row>
    <row r="29" spans="2:8" x14ac:dyDescent="0.2">
      <c r="B29" s="6"/>
      <c r="C29" s="9" t="s">
        <v>50</v>
      </c>
      <c r="D29" s="7"/>
      <c r="E29" s="7"/>
      <c r="F29" s="7"/>
      <c r="G29" s="7"/>
      <c r="H29" s="8"/>
    </row>
    <row r="30" spans="2:8" x14ac:dyDescent="0.2">
      <c r="B30" s="6"/>
      <c r="C30" s="9"/>
      <c r="D30" s="7"/>
      <c r="E30" s="7"/>
      <c r="F30" s="7"/>
      <c r="G30" s="7"/>
      <c r="H30" s="8"/>
    </row>
    <row r="31" spans="2:8" x14ac:dyDescent="0.2">
      <c r="B31" s="6"/>
      <c r="C31" s="7"/>
      <c r="D31" s="15" t="s">
        <v>46</v>
      </c>
      <c r="E31" s="15" t="s">
        <v>47</v>
      </c>
      <c r="F31" s="15" t="s">
        <v>51</v>
      </c>
      <c r="G31" s="15" t="s">
        <v>52</v>
      </c>
      <c r="H31" s="8"/>
    </row>
    <row r="32" spans="2:8" x14ac:dyDescent="0.2">
      <c r="B32" s="6"/>
      <c r="C32" s="9"/>
      <c r="D32" s="34" t="s">
        <v>107</v>
      </c>
      <c r="E32" s="33">
        <v>1</v>
      </c>
      <c r="F32" s="33">
        <v>1</v>
      </c>
      <c r="G32" s="33">
        <v>1</v>
      </c>
      <c r="H32" s="8"/>
    </row>
    <row r="33" spans="2:8" x14ac:dyDescent="0.2">
      <c r="B33" s="6"/>
      <c r="C33" s="9"/>
      <c r="D33" s="7"/>
      <c r="E33" s="7"/>
      <c r="F33" s="7"/>
      <c r="G33" s="7"/>
      <c r="H33" s="8"/>
    </row>
    <row r="34" spans="2:8" x14ac:dyDescent="0.2">
      <c r="B34" s="6"/>
      <c r="C34" s="9" t="s">
        <v>76</v>
      </c>
      <c r="D34" s="7"/>
      <c r="E34" s="7"/>
      <c r="F34" s="7"/>
      <c r="G34" s="7"/>
      <c r="H34" s="8"/>
    </row>
    <row r="35" spans="2:8" ht="14.25" x14ac:dyDescent="0.2">
      <c r="B35" s="6"/>
      <c r="C35" s="40" t="s">
        <v>56</v>
      </c>
      <c r="D35" s="7"/>
      <c r="E35" s="7"/>
      <c r="F35" s="7"/>
      <c r="G35" s="7"/>
      <c r="H35" s="8"/>
    </row>
    <row r="36" spans="2:8" ht="14.25" x14ac:dyDescent="0.2">
      <c r="B36" s="25"/>
      <c r="C36" s="45" t="s">
        <v>109</v>
      </c>
      <c r="D36" s="26"/>
      <c r="E36" s="26"/>
      <c r="F36" s="26"/>
      <c r="G36" s="26"/>
      <c r="H36" s="27"/>
    </row>
    <row r="37" spans="2:8" x14ac:dyDescent="0.2">
      <c r="C37" s="2"/>
    </row>
    <row r="38" spans="2:8" x14ac:dyDescent="0.2">
      <c r="B38" s="28"/>
      <c r="C38" s="44" t="s">
        <v>17</v>
      </c>
      <c r="D38" s="29"/>
      <c r="E38" s="29"/>
      <c r="F38" s="29"/>
      <c r="G38" s="29"/>
      <c r="H38" s="30"/>
    </row>
    <row r="39" spans="2:8" x14ac:dyDescent="0.2">
      <c r="B39" s="6"/>
      <c r="C39" s="9" t="s">
        <v>18</v>
      </c>
      <c r="D39" s="7"/>
      <c r="E39" s="7"/>
      <c r="F39" s="7"/>
      <c r="G39" s="7"/>
      <c r="H39" s="8"/>
    </row>
    <row r="40" spans="2:8" ht="14.25" x14ac:dyDescent="0.2">
      <c r="B40" s="6"/>
      <c r="C40" s="9" t="s">
        <v>84</v>
      </c>
      <c r="D40" s="7"/>
      <c r="E40" s="7"/>
      <c r="F40" s="7"/>
      <c r="G40" s="7"/>
      <c r="H40" s="8"/>
    </row>
    <row r="41" spans="2:8" ht="14.25" x14ac:dyDescent="0.2">
      <c r="B41" s="6"/>
      <c r="C41" s="40" t="s">
        <v>53</v>
      </c>
      <c r="D41" s="7"/>
      <c r="E41" s="7"/>
      <c r="F41" s="7"/>
      <c r="G41" s="7"/>
      <c r="H41" s="8"/>
    </row>
    <row r="42" spans="2:8" x14ac:dyDescent="0.2">
      <c r="B42" s="25"/>
      <c r="C42" s="45" t="s">
        <v>110</v>
      </c>
      <c r="D42" s="26"/>
      <c r="E42" s="26"/>
      <c r="F42" s="26"/>
      <c r="G42" s="26"/>
      <c r="H42" s="27"/>
    </row>
    <row r="43" spans="2:8" x14ac:dyDescent="0.2">
      <c r="C43" s="3"/>
    </row>
    <row r="44" spans="2:8" x14ac:dyDescent="0.2">
      <c r="B44" s="28"/>
      <c r="C44" s="44" t="s">
        <v>19</v>
      </c>
      <c r="D44" s="29"/>
      <c r="E44" s="29"/>
      <c r="F44" s="29"/>
      <c r="G44" s="29"/>
      <c r="H44" s="30"/>
    </row>
    <row r="45" spans="2:8" x14ac:dyDescent="0.2">
      <c r="B45" s="6"/>
      <c r="C45" s="9" t="s">
        <v>111</v>
      </c>
      <c r="D45" s="7"/>
      <c r="E45" s="7"/>
      <c r="F45" s="7"/>
      <c r="G45" s="7"/>
      <c r="H45" s="8"/>
    </row>
    <row r="46" spans="2:8" x14ac:dyDescent="0.2">
      <c r="B46" s="6"/>
      <c r="C46" s="9" t="s">
        <v>54</v>
      </c>
      <c r="D46" s="7"/>
      <c r="E46" s="7"/>
      <c r="F46" s="7"/>
      <c r="G46" s="7"/>
      <c r="H46" s="8"/>
    </row>
    <row r="47" spans="2:8" x14ac:dyDescent="0.2">
      <c r="B47" s="6"/>
      <c r="C47" s="9"/>
      <c r="D47" s="7"/>
      <c r="E47" s="7"/>
      <c r="F47" s="7"/>
      <c r="G47" s="7"/>
      <c r="H47" s="8"/>
    </row>
    <row r="48" spans="2:8" x14ac:dyDescent="0.2">
      <c r="B48" s="6"/>
      <c r="C48" s="9"/>
      <c r="D48" s="15" t="s">
        <v>44</v>
      </c>
      <c r="E48" s="15" t="s">
        <v>45</v>
      </c>
      <c r="F48" s="15" t="s">
        <v>46</v>
      </c>
      <c r="G48" s="15" t="s">
        <v>47</v>
      </c>
      <c r="H48" s="8"/>
    </row>
    <row r="49" spans="2:8" x14ac:dyDescent="0.2">
      <c r="B49" s="6"/>
      <c r="C49" s="9"/>
      <c r="D49" s="33">
        <v>1</v>
      </c>
      <c r="E49" s="49">
        <v>1.05</v>
      </c>
      <c r="F49" s="50">
        <f>1.05^2</f>
        <v>1.1025</v>
      </c>
      <c r="G49" s="51">
        <f>1.05^3</f>
        <v>1.1576250000000001</v>
      </c>
      <c r="H49" s="8"/>
    </row>
    <row r="50" spans="2:8" x14ac:dyDescent="0.2">
      <c r="B50" s="6"/>
      <c r="C50" s="9"/>
      <c r="D50" s="33"/>
      <c r="E50" s="33"/>
      <c r="F50" s="33"/>
      <c r="G50" s="33"/>
      <c r="H50" s="8"/>
    </row>
    <row r="51" spans="2:8" x14ac:dyDescent="0.2">
      <c r="B51" s="6"/>
      <c r="C51" s="9" t="s">
        <v>55</v>
      </c>
      <c r="D51" s="33"/>
      <c r="E51" s="33"/>
      <c r="F51" s="33"/>
      <c r="G51" s="33"/>
      <c r="H51" s="8"/>
    </row>
    <row r="52" spans="2:8" ht="14.25" x14ac:dyDescent="0.2">
      <c r="B52" s="6"/>
      <c r="C52" s="40" t="s">
        <v>57</v>
      </c>
      <c r="D52" s="7"/>
      <c r="E52" s="7"/>
      <c r="F52" s="7"/>
      <c r="G52" s="7"/>
      <c r="H52" s="8"/>
    </row>
    <row r="53" spans="2:8" ht="14.25" x14ac:dyDescent="0.2">
      <c r="B53" s="6"/>
      <c r="C53" s="9" t="s">
        <v>112</v>
      </c>
      <c r="D53" s="9"/>
      <c r="E53" s="9"/>
      <c r="F53" s="9"/>
      <c r="G53" s="7"/>
      <c r="H53" s="8"/>
    </row>
    <row r="54" spans="2:8" x14ac:dyDescent="0.2">
      <c r="B54" s="6"/>
      <c r="C54" s="40"/>
      <c r="D54" s="7"/>
      <c r="E54" s="7"/>
      <c r="F54" s="7"/>
      <c r="G54" s="7"/>
      <c r="H54" s="8"/>
    </row>
    <row r="55" spans="2:8" x14ac:dyDescent="0.2">
      <c r="B55" s="6"/>
      <c r="C55" s="9" t="s">
        <v>58</v>
      </c>
      <c r="D55" s="7"/>
      <c r="E55" s="7"/>
      <c r="F55" s="7"/>
      <c r="G55" s="7"/>
      <c r="H55" s="8"/>
    </row>
    <row r="56" spans="2:8" x14ac:dyDescent="0.2">
      <c r="B56" s="6"/>
      <c r="C56" s="9" t="s">
        <v>77</v>
      </c>
      <c r="D56" s="7"/>
      <c r="E56" s="7"/>
      <c r="F56" s="7"/>
      <c r="G56" s="7"/>
      <c r="H56" s="8"/>
    </row>
    <row r="57" spans="2:8" x14ac:dyDescent="0.2">
      <c r="B57" s="25"/>
      <c r="C57" s="45" t="s">
        <v>40</v>
      </c>
      <c r="D57" s="26"/>
      <c r="E57" s="26"/>
      <c r="F57" s="26"/>
      <c r="G57" s="26"/>
      <c r="H57" s="27"/>
    </row>
    <row r="58" spans="2:8" x14ac:dyDescent="0.2">
      <c r="C58" s="2"/>
    </row>
    <row r="59" spans="2:8" x14ac:dyDescent="0.2">
      <c r="B59" s="28"/>
      <c r="C59" s="44" t="s">
        <v>59</v>
      </c>
      <c r="D59" s="29"/>
      <c r="E59" s="29"/>
      <c r="F59" s="29"/>
      <c r="G59" s="29"/>
      <c r="H59" s="30"/>
    </row>
    <row r="60" spans="2:8" x14ac:dyDescent="0.2">
      <c r="B60" s="6"/>
      <c r="C60" s="9" t="s">
        <v>78</v>
      </c>
      <c r="D60" s="7"/>
      <c r="E60" s="7"/>
      <c r="F60" s="7"/>
      <c r="G60" s="7"/>
      <c r="H60" s="8"/>
    </row>
    <row r="61" spans="2:8" x14ac:dyDescent="0.2">
      <c r="B61" s="6"/>
      <c r="C61" s="9"/>
      <c r="D61" s="7"/>
      <c r="E61" s="7"/>
      <c r="F61" s="7"/>
      <c r="G61" s="7"/>
      <c r="H61" s="8"/>
    </row>
    <row r="62" spans="2:8" x14ac:dyDescent="0.2">
      <c r="B62" s="6"/>
      <c r="C62" s="7"/>
      <c r="D62" s="7"/>
      <c r="E62" s="7" t="s">
        <v>7</v>
      </c>
      <c r="F62" s="7"/>
      <c r="G62" s="55">
        <v>1</v>
      </c>
      <c r="H62" s="8"/>
    </row>
    <row r="63" spans="2:8" x14ac:dyDescent="0.2">
      <c r="B63" s="6"/>
      <c r="C63" s="7"/>
      <c r="D63" s="7"/>
      <c r="E63" s="7" t="s">
        <v>13</v>
      </c>
      <c r="F63" s="7"/>
      <c r="G63" s="56">
        <v>1</v>
      </c>
      <c r="H63" s="8"/>
    </row>
    <row r="64" spans="2:8" x14ac:dyDescent="0.2">
      <c r="B64" s="6"/>
      <c r="C64" s="7"/>
      <c r="D64" s="7"/>
      <c r="E64" s="7" t="s">
        <v>6</v>
      </c>
      <c r="F64" s="7"/>
      <c r="G64" s="57">
        <v>4</v>
      </c>
      <c r="H64" s="8"/>
    </row>
    <row r="65" spans="2:8" x14ac:dyDescent="0.2">
      <c r="B65" s="6"/>
      <c r="C65" s="7"/>
      <c r="D65" s="7"/>
      <c r="E65" s="9" t="s">
        <v>86</v>
      </c>
      <c r="F65" s="7"/>
      <c r="G65" s="58">
        <v>0.1</v>
      </c>
      <c r="H65" s="8"/>
    </row>
    <row r="66" spans="2:8" x14ac:dyDescent="0.2">
      <c r="B66" s="6"/>
      <c r="C66" s="7"/>
      <c r="D66" s="7"/>
      <c r="E66" s="9" t="s">
        <v>105</v>
      </c>
      <c r="F66" s="7"/>
      <c r="G66" s="58">
        <v>0.05</v>
      </c>
      <c r="H66" s="8"/>
    </row>
    <row r="67" spans="2:8" x14ac:dyDescent="0.2">
      <c r="B67" s="6"/>
      <c r="C67" s="7"/>
      <c r="D67" s="7"/>
      <c r="E67" s="7" t="s">
        <v>20</v>
      </c>
      <c r="F67" s="7"/>
      <c r="G67" s="52">
        <f>IF(G65=G66,G64*G62/(1+G65),$G$62*(((1/($G$65-$G$66)-(1+$G$66)^$G$64/(($G$65-$G$66)*(1+$G$65)^$G$64)))/(1+$G$65)^($G$63-1)))</f>
        <v>3.3958575233932144</v>
      </c>
      <c r="H67" s="8"/>
    </row>
    <row r="68" spans="2:8" x14ac:dyDescent="0.2">
      <c r="B68" s="6"/>
      <c r="C68" s="35"/>
      <c r="D68" s="35"/>
      <c r="E68" s="35" t="s">
        <v>21</v>
      </c>
      <c r="F68" s="35"/>
      <c r="G68" s="53">
        <f>((G67*(1+G65)^($G$63+$G$64-1)))</f>
        <v>4.9718750000000069</v>
      </c>
      <c r="H68" s="36"/>
    </row>
    <row r="69" spans="2:8" x14ac:dyDescent="0.2">
      <c r="B69" s="25"/>
      <c r="C69" s="26"/>
      <c r="D69" s="26"/>
      <c r="E69" s="26"/>
      <c r="F69" s="26"/>
      <c r="G69" s="37"/>
      <c r="H69" s="27"/>
    </row>
    <row r="70" spans="2:8" x14ac:dyDescent="0.2">
      <c r="G70" s="4"/>
    </row>
    <row r="71" spans="2:8" x14ac:dyDescent="0.2">
      <c r="B71" s="28"/>
      <c r="C71" s="44" t="s">
        <v>62</v>
      </c>
      <c r="D71" s="29"/>
      <c r="E71" s="29"/>
      <c r="F71" s="29"/>
      <c r="G71" s="38"/>
      <c r="H71" s="30"/>
    </row>
    <row r="72" spans="2:8" x14ac:dyDescent="0.2">
      <c r="B72" s="6"/>
      <c r="C72" s="7" t="s">
        <v>68</v>
      </c>
      <c r="D72" s="7"/>
      <c r="E72" s="7"/>
      <c r="F72" s="7"/>
      <c r="G72" s="10"/>
      <c r="H72" s="8"/>
    </row>
    <row r="73" spans="2:8" x14ac:dyDescent="0.2">
      <c r="B73" s="6"/>
      <c r="C73" s="7" t="s">
        <v>67</v>
      </c>
      <c r="D73" s="7"/>
      <c r="E73" s="7"/>
      <c r="F73" s="7"/>
      <c r="G73" s="10"/>
      <c r="H73" s="8"/>
    </row>
    <row r="74" spans="2:8" x14ac:dyDescent="0.2">
      <c r="B74" s="6"/>
      <c r="C74" s="7" t="s">
        <v>66</v>
      </c>
      <c r="D74" s="7"/>
      <c r="E74" s="7"/>
      <c r="F74" s="7"/>
      <c r="G74" s="10"/>
      <c r="H74" s="8"/>
    </row>
    <row r="75" spans="2:8" x14ac:dyDescent="0.2">
      <c r="B75" s="6"/>
      <c r="C75" s="7" t="s">
        <v>65</v>
      </c>
      <c r="D75" s="7"/>
      <c r="E75" s="7"/>
      <c r="F75" s="7"/>
      <c r="G75" s="10"/>
      <c r="H75" s="39"/>
    </row>
    <row r="76" spans="2:8" x14ac:dyDescent="0.2">
      <c r="B76" s="6"/>
      <c r="C76" s="7"/>
      <c r="D76" s="7"/>
      <c r="E76" s="7"/>
      <c r="F76" s="7"/>
      <c r="G76" s="10"/>
      <c r="H76" s="39"/>
    </row>
    <row r="77" spans="2:8" x14ac:dyDescent="0.2">
      <c r="B77" s="6"/>
      <c r="C77" s="9" t="s">
        <v>113</v>
      </c>
      <c r="D77" s="40"/>
      <c r="E77" s="40"/>
      <c r="F77" s="41"/>
      <c r="G77" s="41"/>
      <c r="H77" s="39"/>
    </row>
    <row r="78" spans="2:8" x14ac:dyDescent="0.2">
      <c r="B78" s="6"/>
      <c r="C78" s="9" t="s">
        <v>61</v>
      </c>
      <c r="D78" s="40"/>
      <c r="E78" s="40"/>
      <c r="F78" s="41"/>
      <c r="G78" s="41"/>
      <c r="H78" s="39"/>
    </row>
    <row r="79" spans="2:8" x14ac:dyDescent="0.2">
      <c r="B79" s="6"/>
      <c r="C79" s="9"/>
      <c r="D79" s="40"/>
      <c r="E79" s="40"/>
      <c r="F79" s="41"/>
      <c r="G79" s="41"/>
      <c r="H79" s="39"/>
    </row>
    <row r="80" spans="2:8" x14ac:dyDescent="0.2">
      <c r="B80" s="6"/>
      <c r="C80" s="7"/>
      <c r="D80" s="7"/>
      <c r="E80" s="64" t="s">
        <v>5</v>
      </c>
      <c r="F80" s="65"/>
      <c r="G80" s="65"/>
      <c r="H80" s="8"/>
    </row>
    <row r="81" spans="2:8" x14ac:dyDescent="0.2">
      <c r="B81" s="6"/>
      <c r="C81" s="7"/>
      <c r="D81" s="42" t="s">
        <v>3</v>
      </c>
      <c r="E81" s="42" t="s">
        <v>1</v>
      </c>
      <c r="F81" s="42" t="s">
        <v>0</v>
      </c>
      <c r="G81" s="42" t="s">
        <v>2</v>
      </c>
      <c r="H81" s="8"/>
    </row>
    <row r="82" spans="2:8" x14ac:dyDescent="0.2">
      <c r="B82" s="6"/>
      <c r="C82" s="7"/>
      <c r="D82" s="34">
        <v>0</v>
      </c>
      <c r="E82" s="20"/>
      <c r="F82" s="20"/>
      <c r="G82" s="20"/>
      <c r="H82" s="8"/>
    </row>
    <row r="83" spans="2:8" x14ac:dyDescent="0.2">
      <c r="B83" s="6"/>
      <c r="C83" s="7"/>
      <c r="D83" s="34">
        <v>1</v>
      </c>
      <c r="E83" s="20">
        <f>F83-G83</f>
        <v>100</v>
      </c>
      <c r="F83" s="20">
        <v>100</v>
      </c>
      <c r="G83" s="20"/>
      <c r="H83" s="8"/>
    </row>
    <row r="84" spans="2:8" x14ac:dyDescent="0.2">
      <c r="B84" s="6"/>
      <c r="C84" s="7"/>
      <c r="D84" s="34">
        <v>2</v>
      </c>
      <c r="E84" s="20">
        <f>F84-G84</f>
        <v>105</v>
      </c>
      <c r="F84" s="20">
        <f t="shared" ref="F84:F89" si="0">F83*1.05</f>
        <v>105</v>
      </c>
      <c r="G84" s="20"/>
      <c r="H84" s="8"/>
    </row>
    <row r="85" spans="2:8" x14ac:dyDescent="0.2">
      <c r="B85" s="6"/>
      <c r="C85" s="7"/>
      <c r="D85" s="34">
        <v>3</v>
      </c>
      <c r="E85" s="20">
        <f>F85-G85</f>
        <v>110.25</v>
      </c>
      <c r="F85" s="20">
        <f t="shared" si="0"/>
        <v>110.25</v>
      </c>
      <c r="G85" s="20"/>
      <c r="H85" s="8"/>
    </row>
    <row r="86" spans="2:8" x14ac:dyDescent="0.2">
      <c r="B86" s="6"/>
      <c r="C86" s="7"/>
      <c r="D86" s="34">
        <v>4</v>
      </c>
      <c r="E86" s="20">
        <f>F86-G86</f>
        <v>115.7625</v>
      </c>
      <c r="F86" s="20">
        <f t="shared" si="0"/>
        <v>115.7625</v>
      </c>
      <c r="G86" s="20"/>
      <c r="H86" s="8"/>
    </row>
    <row r="87" spans="2:8" x14ac:dyDescent="0.2">
      <c r="B87" s="6"/>
      <c r="C87" s="7"/>
      <c r="D87" s="34">
        <v>5</v>
      </c>
      <c r="E87" s="20"/>
      <c r="F87" s="20">
        <f t="shared" si="0"/>
        <v>121.55062500000001</v>
      </c>
      <c r="G87" s="20">
        <v>121.55</v>
      </c>
      <c r="H87" s="8"/>
    </row>
    <row r="88" spans="2:8" x14ac:dyDescent="0.2">
      <c r="B88" s="6"/>
      <c r="C88" s="7"/>
      <c r="D88" s="34">
        <v>6</v>
      </c>
      <c r="E88" s="20"/>
      <c r="F88" s="20">
        <f t="shared" si="0"/>
        <v>127.62815625000002</v>
      </c>
      <c r="G88" s="20">
        <f>G87*1.05</f>
        <v>127.6275</v>
      </c>
      <c r="H88" s="8"/>
    </row>
    <row r="89" spans="2:8" x14ac:dyDescent="0.2">
      <c r="B89" s="6"/>
      <c r="C89" s="7"/>
      <c r="D89" s="34">
        <v>7</v>
      </c>
      <c r="E89" s="7"/>
      <c r="F89" s="20">
        <f t="shared" si="0"/>
        <v>134.00956406250003</v>
      </c>
      <c r="G89" s="20">
        <f>G88*1.05</f>
        <v>134.00887499999999</v>
      </c>
      <c r="H89" s="8"/>
    </row>
    <row r="90" spans="2:8" x14ac:dyDescent="0.2">
      <c r="B90" s="6"/>
      <c r="C90" s="7"/>
      <c r="D90" s="34" t="s">
        <v>60</v>
      </c>
      <c r="E90" s="20"/>
      <c r="F90" s="20" t="s">
        <v>60</v>
      </c>
      <c r="G90" s="20" t="s">
        <v>60</v>
      </c>
      <c r="H90" s="8"/>
    </row>
    <row r="91" spans="2:8" x14ac:dyDescent="0.2">
      <c r="B91" s="6"/>
      <c r="C91" s="7"/>
      <c r="D91" s="7"/>
      <c r="E91" s="34"/>
      <c r="F91" s="20"/>
      <c r="G91" s="20"/>
      <c r="H91" s="21"/>
    </row>
    <row r="92" spans="2:8" x14ac:dyDescent="0.2">
      <c r="B92" s="6"/>
      <c r="C92" s="7"/>
      <c r="D92" s="7"/>
      <c r="E92" s="7"/>
      <c r="F92" s="7"/>
      <c r="G92" s="7"/>
      <c r="H92" s="8"/>
    </row>
    <row r="93" spans="2:8" x14ac:dyDescent="0.2">
      <c r="B93" s="6"/>
      <c r="C93" s="7" t="s">
        <v>63</v>
      </c>
      <c r="D93" s="7"/>
      <c r="E93" s="7"/>
      <c r="F93" s="7"/>
      <c r="G93" s="7"/>
      <c r="H93" s="8"/>
    </row>
    <row r="94" spans="2:8" ht="14.25" x14ac:dyDescent="0.2">
      <c r="B94" s="6"/>
      <c r="C94" s="9" t="s">
        <v>85</v>
      </c>
      <c r="D94" s="7"/>
      <c r="E94" s="7"/>
      <c r="F94" s="7"/>
      <c r="G94" s="7"/>
      <c r="H94" s="8"/>
    </row>
    <row r="95" spans="2:8" ht="14.25" x14ac:dyDescent="0.2">
      <c r="B95" s="6"/>
      <c r="C95" s="7" t="s">
        <v>64</v>
      </c>
      <c r="D95" s="7"/>
      <c r="E95" s="7"/>
      <c r="F95" s="7"/>
      <c r="G95" s="7"/>
      <c r="H95" s="8"/>
    </row>
    <row r="96" spans="2:8" x14ac:dyDescent="0.2">
      <c r="B96" s="6"/>
      <c r="C96" s="9" t="s">
        <v>114</v>
      </c>
      <c r="D96" s="7"/>
      <c r="E96" s="7"/>
      <c r="F96" s="7"/>
      <c r="G96" s="7"/>
      <c r="H96" s="8"/>
    </row>
    <row r="97" spans="2:8" x14ac:dyDescent="0.2">
      <c r="B97" s="6"/>
      <c r="C97" s="54"/>
      <c r="D97" s="54"/>
      <c r="E97" s="54"/>
      <c r="F97" s="54"/>
      <c r="G97" s="7"/>
      <c r="H97" s="8"/>
    </row>
    <row r="98" spans="2:8" x14ac:dyDescent="0.2">
      <c r="B98" s="25"/>
      <c r="C98" s="26"/>
      <c r="D98" s="26"/>
      <c r="E98" s="26"/>
      <c r="F98" s="26"/>
      <c r="G98" s="26"/>
      <c r="H98" s="27"/>
    </row>
  </sheetData>
  <sheetProtection password="DC54" sheet="1" objects="1" scenarios="1" selectLockedCells="1"/>
  <mergeCells count="2">
    <mergeCell ref="B3:H3"/>
    <mergeCell ref="E80:G80"/>
  </mergeCells>
  <phoneticPr fontId="1" type="noConversion"/>
  <dataValidations count="3">
    <dataValidation type="whole" operator="greaterThanOrEqual" allowBlank="1" showInputMessage="1" showErrorMessage="1" sqref="G63">
      <formula1>0</formula1>
    </dataValidation>
    <dataValidation type="whole" operator="greaterThanOrEqual" allowBlank="1" showInputMessage="1" showErrorMessage="1" sqref="G64">
      <formula1>1</formula1>
    </dataValidation>
    <dataValidation type="decimal" operator="greaterThanOrEqual" allowBlank="1" showInputMessage="1" showErrorMessage="1" sqref="G65">
      <formula1>0</formula1>
    </dataValidation>
  </dataValidations>
  <pageMargins left="0.75" right="0.75" top="1" bottom="1" header="0.5" footer="0.5"/>
  <pageSetup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C36"/>
  <sheetViews>
    <sheetView workbookViewId="0">
      <selection activeCell="G7" sqref="G7"/>
    </sheetView>
  </sheetViews>
  <sheetFormatPr defaultRowHeight="12.75" x14ac:dyDescent="0.2"/>
  <cols>
    <col min="1" max="1" width="21.140625" style="1" customWidth="1"/>
    <col min="2" max="2" width="12.5703125" style="1" customWidth="1"/>
    <col min="3" max="3" width="9.140625" style="1"/>
    <col min="4" max="4" width="17.140625" style="1" customWidth="1"/>
    <col min="5" max="5" width="12.42578125" style="1" customWidth="1"/>
    <col min="6" max="7" width="11.140625" style="1" customWidth="1"/>
    <col min="8" max="9" width="9.140625" style="1"/>
    <col min="10" max="10" width="3.42578125" style="1" customWidth="1"/>
    <col min="11" max="26" width="22.28515625" style="1" customWidth="1"/>
    <col min="27" max="29" width="9.140625" style="59"/>
    <col min="30" max="16384" width="9.140625" style="1"/>
  </cols>
  <sheetData>
    <row r="1" spans="2:28" ht="35.25" customHeight="1" x14ac:dyDescent="0.2"/>
    <row r="2" spans="2:28" ht="19.5" customHeight="1" x14ac:dyDescent="0.25">
      <c r="B2" s="66" t="s">
        <v>22</v>
      </c>
      <c r="C2" s="67"/>
      <c r="D2" s="67"/>
      <c r="E2" s="67"/>
      <c r="F2" s="67"/>
      <c r="G2" s="67"/>
      <c r="H2" s="67"/>
      <c r="I2" s="67"/>
      <c r="J2" s="68"/>
    </row>
    <row r="3" spans="2:28" x14ac:dyDescent="0.2">
      <c r="B3" s="6"/>
      <c r="C3" s="7" t="s">
        <v>8</v>
      </c>
      <c r="D3" s="7"/>
      <c r="E3" s="7"/>
      <c r="F3" s="7"/>
      <c r="G3" s="7"/>
      <c r="H3" s="7"/>
      <c r="I3" s="7"/>
      <c r="J3" s="8"/>
    </row>
    <row r="4" spans="2:28" x14ac:dyDescent="0.2">
      <c r="B4" s="6"/>
      <c r="C4" s="9" t="s">
        <v>115</v>
      </c>
      <c r="D4" s="7"/>
      <c r="E4" s="7"/>
      <c r="F4" s="7"/>
      <c r="G4" s="7"/>
      <c r="H4" s="7"/>
      <c r="I4" s="7"/>
      <c r="J4" s="8"/>
    </row>
    <row r="5" spans="2:28" x14ac:dyDescent="0.2">
      <c r="B5" s="6"/>
      <c r="C5" s="7"/>
      <c r="D5" s="7"/>
      <c r="E5" s="7"/>
      <c r="F5" s="7"/>
      <c r="G5" s="7"/>
      <c r="H5" s="7"/>
      <c r="I5" s="7"/>
      <c r="J5" s="8"/>
    </row>
    <row r="6" spans="2:28" x14ac:dyDescent="0.2">
      <c r="B6" s="6"/>
      <c r="C6" s="7"/>
      <c r="D6" s="7"/>
      <c r="E6" s="7" t="s">
        <v>9</v>
      </c>
      <c r="F6" s="7"/>
      <c r="G6" s="55">
        <v>1000</v>
      </c>
      <c r="H6" s="7"/>
      <c r="I6" s="7"/>
      <c r="J6" s="8"/>
    </row>
    <row r="7" spans="2:28" x14ac:dyDescent="0.2">
      <c r="B7" s="6"/>
      <c r="C7" s="7"/>
      <c r="D7" s="7"/>
      <c r="E7" s="9" t="s">
        <v>86</v>
      </c>
      <c r="F7" s="7"/>
      <c r="G7" s="58">
        <v>0.1</v>
      </c>
      <c r="H7" s="7"/>
      <c r="I7" s="7"/>
      <c r="J7" s="8"/>
    </row>
    <row r="8" spans="2:28" x14ac:dyDescent="0.2">
      <c r="B8" s="6"/>
      <c r="C8" s="7"/>
      <c r="D8" s="7"/>
      <c r="E8" s="7" t="s">
        <v>23</v>
      </c>
      <c r="F8" s="7"/>
      <c r="G8" s="48">
        <f>G6/(1/G7-1/(G7*(1+G7)^8))</f>
        <v>187.44401757481339</v>
      </c>
      <c r="H8" s="7"/>
      <c r="I8" s="7"/>
      <c r="J8" s="8"/>
    </row>
    <row r="9" spans="2:28" x14ac:dyDescent="0.2">
      <c r="B9" s="6"/>
      <c r="C9" s="7"/>
      <c r="D9" s="7"/>
      <c r="E9" s="7"/>
      <c r="F9" s="7"/>
      <c r="G9" s="7"/>
      <c r="H9" s="7"/>
      <c r="I9" s="7"/>
      <c r="J9" s="8"/>
    </row>
    <row r="10" spans="2:28" x14ac:dyDescent="0.2">
      <c r="B10" s="6"/>
      <c r="C10" s="11"/>
      <c r="D10" s="12" t="s">
        <v>74</v>
      </c>
      <c r="E10" s="12"/>
      <c r="F10" s="12" t="s">
        <v>70</v>
      </c>
      <c r="G10" s="12"/>
      <c r="H10" s="13" t="s">
        <v>73</v>
      </c>
      <c r="I10" s="7"/>
      <c r="J10" s="8"/>
    </row>
    <row r="11" spans="2:28" x14ac:dyDescent="0.2">
      <c r="B11" s="6"/>
      <c r="C11" s="14" t="s">
        <v>3</v>
      </c>
      <c r="D11" s="15" t="s">
        <v>69</v>
      </c>
      <c r="E11" s="15" t="s">
        <v>72</v>
      </c>
      <c r="F11" s="15" t="s">
        <v>71</v>
      </c>
      <c r="G11" s="15" t="s">
        <v>79</v>
      </c>
      <c r="H11" s="16" t="s">
        <v>69</v>
      </c>
      <c r="I11" s="7"/>
      <c r="J11" s="8"/>
    </row>
    <row r="12" spans="2:28" x14ac:dyDescent="0.2">
      <c r="B12" s="6"/>
      <c r="C12" s="17">
        <v>1</v>
      </c>
      <c r="D12" s="18">
        <f>$G$6</f>
        <v>1000</v>
      </c>
      <c r="E12" s="18">
        <f t="shared" ref="E12:E19" si="0">$G$7*D12</f>
        <v>100</v>
      </c>
      <c r="F12" s="18">
        <f t="shared" ref="F12:F19" si="1">$G$8</f>
        <v>187.44401757481339</v>
      </c>
      <c r="G12" s="18">
        <f>F12-E12</f>
        <v>87.444017574813387</v>
      </c>
      <c r="H12" s="19">
        <f>D12-G12</f>
        <v>912.55598242518658</v>
      </c>
      <c r="I12" s="7"/>
      <c r="J12" s="8"/>
      <c r="AA12" s="60">
        <f t="shared" ref="AA12:AA19" si="2">E12</f>
        <v>100</v>
      </c>
      <c r="AB12" s="60">
        <f t="shared" ref="AB12:AB19" si="3">G12</f>
        <v>87.444017574813387</v>
      </c>
    </row>
    <row r="13" spans="2:28" x14ac:dyDescent="0.2">
      <c r="B13" s="6"/>
      <c r="C13" s="17">
        <f>C12+1</f>
        <v>2</v>
      </c>
      <c r="D13" s="20">
        <f>H12</f>
        <v>912.55598242518658</v>
      </c>
      <c r="E13" s="20">
        <f t="shared" si="0"/>
        <v>91.255598242518658</v>
      </c>
      <c r="F13" s="20">
        <f t="shared" si="1"/>
        <v>187.44401757481339</v>
      </c>
      <c r="G13" s="20">
        <f>F13-E13</f>
        <v>96.188419332294728</v>
      </c>
      <c r="H13" s="21">
        <f>D13-G13</f>
        <v>816.36756309289183</v>
      </c>
      <c r="I13" s="7"/>
      <c r="J13" s="8"/>
      <c r="AA13" s="60">
        <f t="shared" si="2"/>
        <v>91.255598242518658</v>
      </c>
      <c r="AB13" s="60">
        <f t="shared" si="3"/>
        <v>96.188419332294728</v>
      </c>
    </row>
    <row r="14" spans="2:28" x14ac:dyDescent="0.2">
      <c r="B14" s="6"/>
      <c r="C14" s="17">
        <f t="shared" ref="C14:C19" si="4">C13+1</f>
        <v>3</v>
      </c>
      <c r="D14" s="20">
        <f t="shared" ref="D14:D19" si="5">H13</f>
        <v>816.36756309289183</v>
      </c>
      <c r="E14" s="20">
        <f t="shared" si="0"/>
        <v>81.636756309289183</v>
      </c>
      <c r="F14" s="20">
        <f t="shared" si="1"/>
        <v>187.44401757481339</v>
      </c>
      <c r="G14" s="20">
        <f t="shared" ref="G14:G19" si="6">F14-E14</f>
        <v>105.8072612655242</v>
      </c>
      <c r="H14" s="21">
        <f t="shared" ref="H14:H19" si="7">D14-G14</f>
        <v>710.56030182736765</v>
      </c>
      <c r="I14" s="7"/>
      <c r="J14" s="8"/>
      <c r="AA14" s="60">
        <f t="shared" si="2"/>
        <v>81.636756309289183</v>
      </c>
      <c r="AB14" s="60">
        <f t="shared" si="3"/>
        <v>105.8072612655242</v>
      </c>
    </row>
    <row r="15" spans="2:28" x14ac:dyDescent="0.2">
      <c r="B15" s="6"/>
      <c r="C15" s="17">
        <f t="shared" si="4"/>
        <v>4</v>
      </c>
      <c r="D15" s="20">
        <f t="shared" si="5"/>
        <v>710.56030182736765</v>
      </c>
      <c r="E15" s="20">
        <f t="shared" si="0"/>
        <v>71.056030182736762</v>
      </c>
      <c r="F15" s="20">
        <f t="shared" si="1"/>
        <v>187.44401757481339</v>
      </c>
      <c r="G15" s="20">
        <f t="shared" si="6"/>
        <v>116.38798739207662</v>
      </c>
      <c r="H15" s="21">
        <f t="shared" si="7"/>
        <v>594.17231443529101</v>
      </c>
      <c r="I15" s="7"/>
      <c r="J15" s="8"/>
      <c r="AA15" s="60">
        <f t="shared" si="2"/>
        <v>71.056030182736762</v>
      </c>
      <c r="AB15" s="60">
        <f t="shared" si="3"/>
        <v>116.38798739207662</v>
      </c>
    </row>
    <row r="16" spans="2:28" x14ac:dyDescent="0.2">
      <c r="B16" s="6"/>
      <c r="C16" s="17">
        <f t="shared" si="4"/>
        <v>5</v>
      </c>
      <c r="D16" s="20">
        <f t="shared" si="5"/>
        <v>594.17231443529101</v>
      </c>
      <c r="E16" s="20">
        <f t="shared" si="0"/>
        <v>59.417231443529104</v>
      </c>
      <c r="F16" s="20">
        <f t="shared" si="1"/>
        <v>187.44401757481339</v>
      </c>
      <c r="G16" s="20">
        <f t="shared" si="6"/>
        <v>128.02678613128427</v>
      </c>
      <c r="H16" s="21">
        <f t="shared" si="7"/>
        <v>466.14552830400675</v>
      </c>
      <c r="I16" s="7"/>
      <c r="J16" s="8"/>
      <c r="AA16" s="60">
        <f t="shared" si="2"/>
        <v>59.417231443529104</v>
      </c>
      <c r="AB16" s="60">
        <f t="shared" si="3"/>
        <v>128.02678613128427</v>
      </c>
    </row>
    <row r="17" spans="2:28" x14ac:dyDescent="0.2">
      <c r="B17" s="6"/>
      <c r="C17" s="17">
        <f t="shared" si="4"/>
        <v>6</v>
      </c>
      <c r="D17" s="20">
        <f t="shared" si="5"/>
        <v>466.14552830400675</v>
      </c>
      <c r="E17" s="20">
        <f t="shared" si="0"/>
        <v>46.614552830400676</v>
      </c>
      <c r="F17" s="20">
        <f t="shared" si="1"/>
        <v>187.44401757481339</v>
      </c>
      <c r="G17" s="20">
        <f t="shared" si="6"/>
        <v>140.82946474441272</v>
      </c>
      <c r="H17" s="21">
        <f t="shared" si="7"/>
        <v>325.316063559594</v>
      </c>
      <c r="I17" s="7"/>
      <c r="J17" s="8"/>
      <c r="AA17" s="60">
        <f t="shared" si="2"/>
        <v>46.614552830400676</v>
      </c>
      <c r="AB17" s="60">
        <f t="shared" si="3"/>
        <v>140.82946474441272</v>
      </c>
    </row>
    <row r="18" spans="2:28" x14ac:dyDescent="0.2">
      <c r="B18" s="6"/>
      <c r="C18" s="17">
        <f t="shared" si="4"/>
        <v>7</v>
      </c>
      <c r="D18" s="20">
        <f t="shared" si="5"/>
        <v>325.316063559594</v>
      </c>
      <c r="E18" s="20">
        <f t="shared" si="0"/>
        <v>32.531606355959404</v>
      </c>
      <c r="F18" s="20">
        <f t="shared" si="1"/>
        <v>187.44401757481339</v>
      </c>
      <c r="G18" s="20">
        <f t="shared" si="6"/>
        <v>154.91241121885398</v>
      </c>
      <c r="H18" s="21">
        <f t="shared" si="7"/>
        <v>170.40365234074002</v>
      </c>
      <c r="I18" s="7"/>
      <c r="J18" s="8"/>
      <c r="AA18" s="60">
        <f t="shared" si="2"/>
        <v>32.531606355959404</v>
      </c>
      <c r="AB18" s="60">
        <f t="shared" si="3"/>
        <v>154.91241121885398</v>
      </c>
    </row>
    <row r="19" spans="2:28" x14ac:dyDescent="0.2">
      <c r="B19" s="6"/>
      <c r="C19" s="22">
        <f t="shared" si="4"/>
        <v>8</v>
      </c>
      <c r="D19" s="23">
        <f t="shared" si="5"/>
        <v>170.40365234074002</v>
      </c>
      <c r="E19" s="23">
        <f t="shared" si="0"/>
        <v>17.040365234074002</v>
      </c>
      <c r="F19" s="23">
        <f t="shared" si="1"/>
        <v>187.44401757481339</v>
      </c>
      <c r="G19" s="23">
        <f t="shared" si="6"/>
        <v>170.40365234073937</v>
      </c>
      <c r="H19" s="24">
        <f t="shared" si="7"/>
        <v>6.5369931689929217E-13</v>
      </c>
      <c r="I19" s="7"/>
      <c r="J19" s="8"/>
      <c r="AA19" s="60">
        <f t="shared" si="2"/>
        <v>17.040365234074002</v>
      </c>
      <c r="AB19" s="60">
        <f t="shared" si="3"/>
        <v>170.40365234073937</v>
      </c>
    </row>
    <row r="20" spans="2:28" x14ac:dyDescent="0.2">
      <c r="B20" s="6"/>
      <c r="C20" s="7"/>
      <c r="D20" s="7"/>
      <c r="E20" s="7"/>
      <c r="F20" s="7"/>
      <c r="G20" s="7"/>
      <c r="H20" s="7"/>
      <c r="I20" s="7"/>
      <c r="J20" s="8"/>
    </row>
    <row r="21" spans="2:28" x14ac:dyDescent="0.2">
      <c r="B21" s="6"/>
      <c r="C21" s="7"/>
      <c r="D21" s="7"/>
      <c r="E21" s="7"/>
      <c r="F21" s="7"/>
      <c r="G21" s="7"/>
      <c r="H21" s="7"/>
      <c r="I21" s="7"/>
      <c r="J21" s="8"/>
    </row>
    <row r="22" spans="2:28" x14ac:dyDescent="0.2">
      <c r="B22" s="6"/>
      <c r="C22" s="7"/>
      <c r="D22" s="7"/>
      <c r="E22" s="7"/>
      <c r="F22" s="7"/>
      <c r="G22" s="7"/>
      <c r="H22" s="7"/>
      <c r="I22" s="7"/>
      <c r="J22" s="8"/>
    </row>
    <row r="23" spans="2:28" x14ac:dyDescent="0.2">
      <c r="B23" s="6"/>
      <c r="C23" s="7"/>
      <c r="D23" s="7"/>
      <c r="E23" s="7"/>
      <c r="F23" s="7"/>
      <c r="G23" s="7"/>
      <c r="H23" s="7"/>
      <c r="I23" s="7"/>
      <c r="J23" s="8"/>
    </row>
    <row r="24" spans="2:28" x14ac:dyDescent="0.2">
      <c r="B24" s="6"/>
      <c r="C24" s="7"/>
      <c r="D24" s="7"/>
      <c r="E24" s="7"/>
      <c r="F24" s="7"/>
      <c r="G24" s="7"/>
      <c r="H24" s="7"/>
      <c r="I24" s="7"/>
      <c r="J24" s="8"/>
    </row>
    <row r="25" spans="2:28" x14ac:dyDescent="0.2">
      <c r="B25" s="6"/>
      <c r="C25" s="7"/>
      <c r="D25" s="7"/>
      <c r="E25" s="7"/>
      <c r="F25" s="7"/>
      <c r="G25" s="7"/>
      <c r="H25" s="7"/>
      <c r="I25" s="7"/>
      <c r="J25" s="8"/>
    </row>
    <row r="26" spans="2:28" x14ac:dyDescent="0.2">
      <c r="B26" s="6"/>
      <c r="C26" s="7"/>
      <c r="D26" s="7"/>
      <c r="E26" s="7"/>
      <c r="F26" s="7"/>
      <c r="G26" s="7"/>
      <c r="H26" s="7"/>
      <c r="I26" s="7"/>
      <c r="J26" s="8"/>
    </row>
    <row r="27" spans="2:28" x14ac:dyDescent="0.2">
      <c r="B27" s="6"/>
      <c r="C27" s="7"/>
      <c r="D27" s="7"/>
      <c r="E27" s="7"/>
      <c r="F27" s="7"/>
      <c r="G27" s="7"/>
      <c r="H27" s="7"/>
      <c r="I27" s="7"/>
      <c r="J27" s="8"/>
    </row>
    <row r="28" spans="2:28" x14ac:dyDescent="0.2">
      <c r="B28" s="6"/>
      <c r="C28" s="7"/>
      <c r="D28" s="7"/>
      <c r="E28" s="7"/>
      <c r="F28" s="7"/>
      <c r="G28" s="7"/>
      <c r="H28" s="7"/>
      <c r="I28" s="7"/>
      <c r="J28" s="8"/>
    </row>
    <row r="29" spans="2:28" x14ac:dyDescent="0.2">
      <c r="B29" s="6"/>
      <c r="C29" s="7"/>
      <c r="D29" s="7"/>
      <c r="E29" s="7"/>
      <c r="F29" s="7"/>
      <c r="G29" s="7"/>
      <c r="H29" s="7"/>
      <c r="I29" s="7"/>
      <c r="J29" s="8"/>
    </row>
    <row r="30" spans="2:28" x14ac:dyDescent="0.2">
      <c r="B30" s="6"/>
      <c r="C30" s="7"/>
      <c r="D30" s="7"/>
      <c r="E30" s="7"/>
      <c r="F30" s="7"/>
      <c r="G30" s="7"/>
      <c r="H30" s="7"/>
      <c r="I30" s="7"/>
      <c r="J30" s="8"/>
    </row>
    <row r="31" spans="2:28" x14ac:dyDescent="0.2">
      <c r="B31" s="6"/>
      <c r="C31" s="7"/>
      <c r="D31" s="7"/>
      <c r="E31" s="7"/>
      <c r="F31" s="7"/>
      <c r="G31" s="7"/>
      <c r="H31" s="7"/>
      <c r="I31" s="7"/>
      <c r="J31" s="8"/>
    </row>
    <row r="32" spans="2:28" x14ac:dyDescent="0.2">
      <c r="B32" s="6"/>
      <c r="C32" s="7"/>
      <c r="D32" s="7"/>
      <c r="E32" s="7"/>
      <c r="F32" s="7"/>
      <c r="G32" s="7"/>
      <c r="H32" s="7"/>
      <c r="I32" s="7"/>
      <c r="J32" s="8"/>
    </row>
    <row r="33" spans="2:10" x14ac:dyDescent="0.2">
      <c r="B33" s="6"/>
      <c r="C33" s="7"/>
      <c r="D33" s="7"/>
      <c r="E33" s="7"/>
      <c r="F33" s="7"/>
      <c r="G33" s="7"/>
      <c r="H33" s="7"/>
      <c r="I33" s="7"/>
      <c r="J33" s="8"/>
    </row>
    <row r="34" spans="2:10" x14ac:dyDescent="0.2">
      <c r="B34" s="6"/>
      <c r="C34" s="7"/>
      <c r="D34" s="7"/>
      <c r="E34" s="7"/>
      <c r="F34" s="7"/>
      <c r="G34" s="7"/>
      <c r="H34" s="7"/>
      <c r="I34" s="7"/>
      <c r="J34" s="8"/>
    </row>
    <row r="35" spans="2:10" x14ac:dyDescent="0.2">
      <c r="B35" s="6"/>
      <c r="C35" s="7"/>
      <c r="D35" s="7"/>
      <c r="E35" s="7"/>
      <c r="F35" s="7"/>
      <c r="G35" s="7"/>
      <c r="H35" s="7"/>
      <c r="I35" s="7"/>
      <c r="J35" s="8"/>
    </row>
    <row r="36" spans="2:10" x14ac:dyDescent="0.2">
      <c r="B36" s="25"/>
      <c r="C36" s="26"/>
      <c r="D36" s="26"/>
      <c r="E36" s="26"/>
      <c r="F36" s="26"/>
      <c r="G36" s="26"/>
      <c r="H36" s="26"/>
      <c r="I36" s="26"/>
      <c r="J36" s="27"/>
    </row>
  </sheetData>
  <sheetProtection password="DC54" sheet="1" objects="1" scenarios="1" selectLockedCells="1"/>
  <mergeCells count="1">
    <mergeCell ref="B2:J2"/>
  </mergeCells>
  <phoneticPr fontId="1" type="noConversion"/>
  <dataValidations count="1">
    <dataValidation type="decimal" operator="greaterThan" allowBlank="1" showInputMessage="1" showErrorMessage="1" sqref="G6 G7">
      <formula1>0</formula1>
    </dataValidation>
  </dataValidations>
  <pageMargins left="0.75" right="0.75" top="1" bottom="1" header="0.5" footer="0.5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52"/>
  <sheetViews>
    <sheetView showGridLines="0" showRowColHeaders="0" workbookViewId="0"/>
  </sheetViews>
  <sheetFormatPr defaultRowHeight="12.75" x14ac:dyDescent="0.2"/>
  <cols>
    <col min="1" max="1" width="24.28515625" style="1" customWidth="1"/>
    <col min="2" max="2" width="4.5703125" style="1" customWidth="1"/>
    <col min="3" max="4" width="9.140625" style="1"/>
    <col min="5" max="5" width="16.140625" style="1" customWidth="1"/>
    <col min="6" max="9" width="9.140625" style="1"/>
    <col min="10" max="10" width="18" style="1" customWidth="1"/>
    <col min="11" max="11" width="29.42578125" style="1" customWidth="1"/>
    <col min="12" max="16384" width="9.140625" style="1"/>
  </cols>
  <sheetData>
    <row r="1" spans="2:10" ht="27" customHeight="1" x14ac:dyDescent="0.2"/>
    <row r="2" spans="2:10" ht="15.75" x14ac:dyDescent="0.25">
      <c r="B2" s="69" t="s">
        <v>75</v>
      </c>
      <c r="C2" s="70"/>
      <c r="D2" s="70"/>
      <c r="E2" s="70"/>
      <c r="F2" s="70"/>
      <c r="G2" s="70"/>
      <c r="H2" s="70"/>
      <c r="I2" s="70"/>
      <c r="J2" s="71"/>
    </row>
    <row r="4" spans="2:10" x14ac:dyDescent="0.2">
      <c r="B4" s="28"/>
      <c r="C4" s="44" t="s">
        <v>30</v>
      </c>
      <c r="D4" s="29"/>
      <c r="E4" s="29"/>
      <c r="F4" s="29"/>
      <c r="G4" s="29"/>
      <c r="H4" s="29"/>
      <c r="I4" s="29"/>
      <c r="J4" s="30"/>
    </row>
    <row r="5" spans="2:10" x14ac:dyDescent="0.2">
      <c r="B5" s="6"/>
      <c r="C5" s="40" t="s">
        <v>95</v>
      </c>
      <c r="D5" s="7"/>
      <c r="E5" s="7"/>
      <c r="F5" s="7"/>
      <c r="G5" s="7"/>
      <c r="H5" s="7"/>
      <c r="I5" s="7"/>
      <c r="J5" s="8"/>
    </row>
    <row r="6" spans="2:10" x14ac:dyDescent="0.2">
      <c r="B6" s="6"/>
      <c r="C6" s="9" t="s">
        <v>96</v>
      </c>
      <c r="D6" s="7"/>
      <c r="E6" s="7"/>
      <c r="F6" s="7"/>
      <c r="G6" s="7"/>
      <c r="H6" s="7"/>
      <c r="I6" s="7"/>
      <c r="J6" s="8"/>
    </row>
    <row r="7" spans="2:10" x14ac:dyDescent="0.2">
      <c r="B7" s="6"/>
      <c r="C7" s="7" t="s">
        <v>31</v>
      </c>
      <c r="D7" s="7"/>
      <c r="E7" s="7"/>
      <c r="F7" s="7"/>
      <c r="G7" s="7"/>
      <c r="H7" s="7"/>
      <c r="I7" s="7"/>
      <c r="J7" s="8"/>
    </row>
    <row r="8" spans="2:10" x14ac:dyDescent="0.2">
      <c r="B8" s="6"/>
      <c r="C8" s="7"/>
      <c r="D8" s="7"/>
      <c r="E8" s="7"/>
      <c r="F8" s="7"/>
      <c r="G8" s="7"/>
      <c r="H8" s="7"/>
      <c r="I8" s="7"/>
      <c r="J8" s="8"/>
    </row>
    <row r="9" spans="2:10" ht="14.25" x14ac:dyDescent="0.2">
      <c r="B9" s="6"/>
      <c r="C9" s="9" t="s">
        <v>97</v>
      </c>
      <c r="D9" s="7"/>
      <c r="E9" s="7"/>
      <c r="F9" s="7"/>
      <c r="G9" s="7"/>
      <c r="H9" s="7"/>
      <c r="I9" s="7"/>
      <c r="J9" s="8"/>
    </row>
    <row r="10" spans="2:10" ht="14.25" x14ac:dyDescent="0.2">
      <c r="B10" s="6"/>
      <c r="C10" s="9" t="s">
        <v>90</v>
      </c>
      <c r="D10" s="7"/>
      <c r="E10" s="7"/>
      <c r="F10" s="7"/>
      <c r="G10" s="7"/>
      <c r="H10" s="7"/>
      <c r="I10" s="7"/>
      <c r="J10" s="8"/>
    </row>
    <row r="11" spans="2:10" x14ac:dyDescent="0.2">
      <c r="B11" s="25"/>
      <c r="C11" s="26" t="s">
        <v>32</v>
      </c>
      <c r="D11" s="26"/>
      <c r="E11" s="26"/>
      <c r="F11" s="26"/>
      <c r="G11" s="26"/>
      <c r="H11" s="26"/>
      <c r="I11" s="26"/>
      <c r="J11" s="27"/>
    </row>
    <row r="13" spans="2:10" x14ac:dyDescent="0.2">
      <c r="B13" s="28"/>
      <c r="C13" s="44" t="s">
        <v>33</v>
      </c>
      <c r="D13" s="44"/>
      <c r="E13" s="44"/>
      <c r="F13" s="44"/>
      <c r="G13" s="44"/>
      <c r="H13" s="44"/>
      <c r="I13" s="44"/>
      <c r="J13" s="46"/>
    </row>
    <row r="14" spans="2:10" x14ac:dyDescent="0.2">
      <c r="B14" s="6"/>
      <c r="C14" s="40" t="s">
        <v>37</v>
      </c>
      <c r="D14" s="7"/>
      <c r="E14" s="7"/>
      <c r="F14" s="7"/>
      <c r="G14" s="7"/>
      <c r="H14" s="7"/>
      <c r="I14" s="7"/>
      <c r="J14" s="8"/>
    </row>
    <row r="15" spans="2:10" x14ac:dyDescent="0.2">
      <c r="B15" s="6"/>
      <c r="C15" s="7" t="s">
        <v>34</v>
      </c>
      <c r="D15" s="7"/>
      <c r="E15" s="7"/>
      <c r="F15" s="7"/>
      <c r="G15" s="7"/>
      <c r="H15" s="7"/>
      <c r="I15" s="7"/>
      <c r="J15" s="8"/>
    </row>
    <row r="16" spans="2:10" x14ac:dyDescent="0.2">
      <c r="B16" s="6"/>
      <c r="C16" s="7"/>
      <c r="D16" s="7"/>
      <c r="E16" s="7"/>
      <c r="F16" s="7"/>
      <c r="G16" s="7"/>
      <c r="H16" s="7"/>
      <c r="I16" s="7"/>
      <c r="J16" s="8"/>
    </row>
    <row r="17" spans="2:10" x14ac:dyDescent="0.2">
      <c r="B17" s="6"/>
      <c r="C17" s="7" t="s">
        <v>35</v>
      </c>
      <c r="D17" s="7"/>
      <c r="E17" s="7"/>
      <c r="F17" s="7"/>
      <c r="G17" s="7"/>
      <c r="H17" s="7"/>
      <c r="I17" s="7"/>
      <c r="J17" s="8"/>
    </row>
    <row r="18" spans="2:10" x14ac:dyDescent="0.2">
      <c r="B18" s="6"/>
      <c r="C18" s="9" t="s">
        <v>98</v>
      </c>
      <c r="D18" s="7"/>
      <c r="E18" s="7"/>
      <c r="F18" s="7"/>
      <c r="G18" s="7"/>
      <c r="H18" s="7"/>
      <c r="I18" s="7"/>
      <c r="J18" s="8"/>
    </row>
    <row r="19" spans="2:10" x14ac:dyDescent="0.2">
      <c r="B19" s="6"/>
      <c r="C19" s="7" t="s">
        <v>36</v>
      </c>
      <c r="D19" s="7"/>
      <c r="E19" s="7"/>
      <c r="F19" s="7"/>
      <c r="G19" s="7"/>
      <c r="H19" s="7"/>
      <c r="I19" s="7"/>
      <c r="J19" s="8"/>
    </row>
    <row r="20" spans="2:10" x14ac:dyDescent="0.2">
      <c r="B20" s="6"/>
      <c r="C20" s="9" t="s">
        <v>87</v>
      </c>
      <c r="D20" s="7"/>
      <c r="E20" s="7"/>
      <c r="F20" s="7"/>
      <c r="G20" s="7"/>
      <c r="H20" s="7"/>
      <c r="I20" s="7"/>
      <c r="J20" s="8"/>
    </row>
    <row r="21" spans="2:10" x14ac:dyDescent="0.2">
      <c r="B21" s="25"/>
      <c r="C21" s="45" t="s">
        <v>88</v>
      </c>
      <c r="D21" s="26"/>
      <c r="E21" s="26"/>
      <c r="F21" s="26"/>
      <c r="G21" s="26"/>
      <c r="H21" s="26"/>
      <c r="I21" s="26"/>
      <c r="J21" s="27"/>
    </row>
    <row r="23" spans="2:10" x14ac:dyDescent="0.2">
      <c r="B23" s="28"/>
      <c r="C23" s="44" t="s">
        <v>10</v>
      </c>
      <c r="D23" s="29"/>
      <c r="E23" s="29"/>
      <c r="F23" s="29"/>
      <c r="G23" s="29"/>
      <c r="H23" s="29"/>
      <c r="I23" s="29"/>
      <c r="J23" s="30"/>
    </row>
    <row r="24" spans="2:10" x14ac:dyDescent="0.2">
      <c r="B24" s="6"/>
      <c r="C24" s="40" t="s">
        <v>100</v>
      </c>
      <c r="D24" s="7"/>
      <c r="E24" s="7"/>
      <c r="F24" s="7"/>
      <c r="G24" s="7"/>
      <c r="H24" s="7"/>
      <c r="I24" s="7"/>
      <c r="J24" s="8"/>
    </row>
    <row r="25" spans="2:10" x14ac:dyDescent="0.2">
      <c r="B25" s="6"/>
      <c r="C25" s="9" t="s">
        <v>89</v>
      </c>
      <c r="D25" s="7"/>
      <c r="E25" s="7"/>
      <c r="F25" s="7"/>
      <c r="G25" s="7"/>
      <c r="H25" s="7"/>
      <c r="I25" s="7"/>
      <c r="J25" s="8"/>
    </row>
    <row r="26" spans="2:10" x14ac:dyDescent="0.2">
      <c r="B26" s="6"/>
      <c r="C26" s="7"/>
      <c r="D26" s="7"/>
      <c r="E26" s="7"/>
      <c r="F26" s="7"/>
      <c r="G26" s="7"/>
      <c r="H26" s="7"/>
      <c r="I26" s="7"/>
      <c r="J26" s="8"/>
    </row>
    <row r="27" spans="2:10" x14ac:dyDescent="0.2">
      <c r="B27" s="6"/>
      <c r="C27" s="7" t="s">
        <v>24</v>
      </c>
      <c r="D27" s="7"/>
      <c r="E27" s="7"/>
      <c r="F27" s="7"/>
      <c r="G27" s="7"/>
      <c r="H27" s="7"/>
      <c r="I27" s="7"/>
      <c r="J27" s="8"/>
    </row>
    <row r="28" spans="2:10" ht="14.25" x14ac:dyDescent="0.2">
      <c r="B28" s="6"/>
      <c r="C28" s="9" t="s">
        <v>99</v>
      </c>
      <c r="D28" s="7"/>
      <c r="E28" s="7"/>
      <c r="F28" s="7"/>
      <c r="G28" s="7"/>
      <c r="H28" s="7"/>
      <c r="I28" s="7"/>
      <c r="J28" s="8"/>
    </row>
    <row r="29" spans="2:10" x14ac:dyDescent="0.2">
      <c r="B29" s="6"/>
      <c r="C29" s="7"/>
      <c r="D29" s="7"/>
      <c r="E29" s="7"/>
      <c r="F29" s="7"/>
      <c r="G29" s="7"/>
      <c r="H29" s="7"/>
      <c r="I29" s="7"/>
      <c r="J29" s="8"/>
    </row>
    <row r="30" spans="2:10" x14ac:dyDescent="0.2">
      <c r="B30" s="6"/>
      <c r="C30" s="7" t="s">
        <v>11</v>
      </c>
      <c r="D30" s="7"/>
      <c r="E30" s="7"/>
      <c r="F30" s="7"/>
      <c r="G30" s="7"/>
      <c r="H30" s="7"/>
      <c r="I30" s="7"/>
      <c r="J30" s="8"/>
    </row>
    <row r="31" spans="2:10" ht="14.25" x14ac:dyDescent="0.2">
      <c r="B31" s="25"/>
      <c r="C31" s="45" t="s">
        <v>91</v>
      </c>
      <c r="D31" s="26"/>
      <c r="E31" s="26"/>
      <c r="F31" s="26"/>
      <c r="G31" s="26"/>
      <c r="H31" s="26"/>
      <c r="I31" s="26"/>
      <c r="J31" s="27"/>
    </row>
    <row r="33" spans="2:12" x14ac:dyDescent="0.2">
      <c r="B33" s="28"/>
      <c r="C33" s="44" t="s">
        <v>38</v>
      </c>
      <c r="D33" s="29"/>
      <c r="E33" s="29"/>
      <c r="F33" s="29"/>
      <c r="G33" s="29"/>
      <c r="H33" s="29"/>
      <c r="I33" s="29"/>
      <c r="J33" s="30"/>
    </row>
    <row r="34" spans="2:12" x14ac:dyDescent="0.2">
      <c r="B34" s="6"/>
      <c r="C34" s="9" t="s">
        <v>92</v>
      </c>
      <c r="D34" s="7"/>
      <c r="E34" s="7"/>
      <c r="F34" s="7"/>
      <c r="G34" s="7"/>
      <c r="H34" s="7"/>
      <c r="I34" s="7"/>
      <c r="J34" s="8"/>
    </row>
    <row r="35" spans="2:12" x14ac:dyDescent="0.2">
      <c r="B35" s="6"/>
      <c r="C35" s="7" t="s">
        <v>12</v>
      </c>
      <c r="D35" s="7"/>
      <c r="E35" s="7"/>
      <c r="F35" s="7"/>
      <c r="G35" s="7"/>
      <c r="H35" s="7"/>
      <c r="I35" s="7"/>
      <c r="J35" s="8"/>
    </row>
    <row r="36" spans="2:12" x14ac:dyDescent="0.2">
      <c r="B36" s="6"/>
      <c r="C36" s="7"/>
      <c r="D36" s="7"/>
      <c r="E36" s="7"/>
      <c r="F36" s="7"/>
      <c r="G36" s="7"/>
      <c r="H36" s="7"/>
      <c r="I36" s="7"/>
      <c r="J36" s="8"/>
    </row>
    <row r="37" spans="2:12" x14ac:dyDescent="0.2">
      <c r="B37" s="6"/>
      <c r="C37" s="9" t="s">
        <v>94</v>
      </c>
      <c r="D37" s="7"/>
      <c r="E37" s="7"/>
      <c r="F37" s="7"/>
      <c r="G37" s="7"/>
      <c r="H37" s="7"/>
      <c r="I37" s="7"/>
      <c r="J37" s="8"/>
    </row>
    <row r="38" spans="2:12" ht="14.25" x14ac:dyDescent="0.2">
      <c r="B38" s="6"/>
      <c r="C38" s="9" t="s">
        <v>93</v>
      </c>
      <c r="D38" s="7"/>
      <c r="E38" s="7"/>
      <c r="F38" s="7"/>
      <c r="G38" s="7"/>
      <c r="H38" s="7"/>
      <c r="I38" s="7"/>
      <c r="J38" s="8"/>
    </row>
    <row r="39" spans="2:12" ht="14.25" x14ac:dyDescent="0.2">
      <c r="B39" s="25"/>
      <c r="C39" s="45" t="s">
        <v>101</v>
      </c>
      <c r="D39" s="26"/>
      <c r="E39" s="26"/>
      <c r="F39" s="26"/>
      <c r="G39" s="26"/>
      <c r="H39" s="26"/>
      <c r="I39" s="26"/>
      <c r="J39" s="27"/>
    </row>
    <row r="41" spans="2:12" x14ac:dyDescent="0.2">
      <c r="B41" s="28"/>
      <c r="C41" s="44" t="s">
        <v>25</v>
      </c>
      <c r="D41" s="29"/>
      <c r="E41" s="29"/>
      <c r="F41" s="29"/>
      <c r="G41" s="29"/>
      <c r="H41" s="29"/>
      <c r="I41" s="29"/>
      <c r="J41" s="30"/>
    </row>
    <row r="42" spans="2:12" x14ac:dyDescent="0.2">
      <c r="B42" s="6"/>
      <c r="C42" s="40" t="s">
        <v>39</v>
      </c>
      <c r="D42" s="7"/>
      <c r="E42" s="7"/>
      <c r="F42" s="7"/>
      <c r="G42" s="7"/>
      <c r="H42" s="7"/>
      <c r="I42" s="7"/>
      <c r="J42" s="8"/>
    </row>
    <row r="43" spans="2:12" x14ac:dyDescent="0.2">
      <c r="B43" s="6"/>
      <c r="C43" s="9" t="s">
        <v>102</v>
      </c>
      <c r="D43" s="7"/>
      <c r="E43" s="7"/>
      <c r="F43" s="7"/>
      <c r="G43" s="7"/>
      <c r="H43" s="7"/>
      <c r="I43" s="7"/>
      <c r="J43" s="8"/>
      <c r="L43" s="5"/>
    </row>
    <row r="44" spans="2:12" x14ac:dyDescent="0.2">
      <c r="B44" s="6"/>
      <c r="C44" s="7" t="s">
        <v>28</v>
      </c>
      <c r="D44" s="7"/>
      <c r="E44" s="7"/>
      <c r="F44" s="7"/>
      <c r="G44" s="7"/>
      <c r="H44" s="7"/>
      <c r="I44" s="7"/>
      <c r="J44" s="8"/>
    </row>
    <row r="45" spans="2:12" x14ac:dyDescent="0.2">
      <c r="B45" s="6"/>
      <c r="C45" s="7" t="s">
        <v>27</v>
      </c>
      <c r="D45" s="7"/>
      <c r="E45" s="7"/>
      <c r="F45" s="7"/>
      <c r="G45" s="7"/>
      <c r="H45" s="7"/>
      <c r="I45" s="7"/>
      <c r="J45" s="8"/>
    </row>
    <row r="46" spans="2:12" x14ac:dyDescent="0.2">
      <c r="B46" s="6"/>
      <c r="C46" s="7"/>
      <c r="D46" s="7"/>
      <c r="E46" s="7"/>
      <c r="F46" s="7"/>
      <c r="G46" s="7"/>
      <c r="H46" s="7"/>
      <c r="I46" s="7"/>
      <c r="J46" s="8"/>
    </row>
    <row r="47" spans="2:12" x14ac:dyDescent="0.2">
      <c r="B47" s="6"/>
      <c r="C47" s="7" t="s">
        <v>26</v>
      </c>
      <c r="D47" s="7"/>
      <c r="E47" s="7"/>
      <c r="F47" s="7"/>
      <c r="G47" s="7"/>
      <c r="H47" s="7"/>
      <c r="I47" s="7"/>
      <c r="J47" s="8"/>
    </row>
    <row r="48" spans="2:12" ht="14.25" x14ac:dyDescent="0.2">
      <c r="B48" s="6"/>
      <c r="C48" s="9" t="s">
        <v>116</v>
      </c>
      <c r="D48" s="7"/>
      <c r="E48" s="7"/>
      <c r="F48" s="7"/>
      <c r="G48" s="7"/>
      <c r="H48" s="7"/>
      <c r="I48" s="7"/>
      <c r="J48" s="8"/>
    </row>
    <row r="49" spans="2:10" x14ac:dyDescent="0.2">
      <c r="B49" s="6"/>
      <c r="C49" s="47" t="s">
        <v>103</v>
      </c>
      <c r="D49" s="7"/>
      <c r="E49" s="7"/>
      <c r="F49" s="7"/>
      <c r="G49" s="7"/>
      <c r="H49" s="7"/>
      <c r="I49" s="7"/>
      <c r="J49" s="8"/>
    </row>
    <row r="50" spans="2:10" x14ac:dyDescent="0.2">
      <c r="B50" s="6"/>
      <c r="C50" s="7"/>
      <c r="D50" s="7"/>
      <c r="E50" s="7"/>
      <c r="F50" s="7"/>
      <c r="G50" s="7"/>
      <c r="H50" s="7"/>
      <c r="I50" s="7"/>
      <c r="J50" s="8"/>
    </row>
    <row r="51" spans="2:10" x14ac:dyDescent="0.2">
      <c r="B51" s="6"/>
      <c r="C51" s="7" t="s">
        <v>29</v>
      </c>
      <c r="D51" s="7"/>
      <c r="E51" s="7"/>
      <c r="F51" s="7"/>
      <c r="G51" s="7"/>
      <c r="H51" s="7"/>
      <c r="I51" s="7"/>
      <c r="J51" s="8"/>
    </row>
    <row r="52" spans="2:10" ht="14.25" x14ac:dyDescent="0.2">
      <c r="B52" s="25"/>
      <c r="C52" s="45" t="s">
        <v>104</v>
      </c>
      <c r="D52" s="26"/>
      <c r="E52" s="26"/>
      <c r="F52" s="26"/>
      <c r="G52" s="26"/>
      <c r="H52" s="26"/>
      <c r="I52" s="26"/>
      <c r="J52" s="27"/>
    </row>
  </sheetData>
  <sheetProtection password="DC54" sheet="1" objects="1" scenarios="1"/>
  <mergeCells count="1">
    <mergeCell ref="B2:J2"/>
  </mergeCells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Annuity formulas</vt:lpstr>
      <vt:lpstr>Amortizing loans</vt:lpstr>
      <vt:lpstr>More worked examples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 Brealey</dc:creator>
  <cp:lastModifiedBy>IT Operations</cp:lastModifiedBy>
  <dcterms:created xsi:type="dcterms:W3CDTF">2011-10-17T13:58:10Z</dcterms:created>
  <dcterms:modified xsi:type="dcterms:W3CDTF">2012-11-23T08:12:04Z</dcterms:modified>
</cp:coreProperties>
</file>