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90" windowWidth="14955" windowHeight="7170"/>
  </bookViews>
  <sheets>
    <sheet name="Calculating duration" sheetId="1" r:id="rId1"/>
    <sheet name="Duration, coupon &amp; yield" sheetId="5" r:id="rId2"/>
    <sheet name="Modified duration" sheetId="2" r:id="rId3"/>
    <sheet name="Useful formulas" sheetId="3" r:id="rId4"/>
    <sheet name="Convexity" sheetId="4" r:id="rId5"/>
  </sheets>
  <calcPr calcId="145621"/>
</workbook>
</file>

<file path=xl/calcChain.xml><?xml version="1.0" encoding="utf-8"?>
<calcChain xmlns="http://schemas.openxmlformats.org/spreadsheetml/2006/main">
  <c r="AG2" i="5" l="1"/>
  <c r="AG1" i="5"/>
  <c r="AH4" i="5" s="1"/>
  <c r="AJ4" i="5" s="1"/>
  <c r="AB2" i="5"/>
  <c r="AB1" i="5"/>
  <c r="AC4" i="5" s="1"/>
  <c r="AE4" i="5" s="1"/>
  <c r="AA5" i="5"/>
  <c r="AA6" i="5" s="1"/>
  <c r="AC5" i="5" l="1"/>
  <c r="AE5" i="5" s="1"/>
  <c r="AB6" i="5"/>
  <c r="AG4" i="5"/>
  <c r="AI4" i="5" s="1"/>
  <c r="AB4" i="5"/>
  <c r="AD4" i="5" s="1"/>
  <c r="AF5" i="5" s="1"/>
  <c r="AG6" i="5"/>
  <c r="AH6" i="5"/>
  <c r="AJ6" i="5" s="1"/>
  <c r="AI6" i="5"/>
  <c r="AG5" i="5"/>
  <c r="AH5" i="5"/>
  <c r="AJ5" i="5" s="1"/>
  <c r="AI5" i="5"/>
  <c r="AB5" i="5"/>
  <c r="AD5" i="5" s="1"/>
  <c r="AF4" i="5"/>
  <c r="AA7" i="5"/>
  <c r="AC7" i="5" s="1"/>
  <c r="AE7" i="5" s="1"/>
  <c r="AC6" i="5"/>
  <c r="AE6" i="5" s="1"/>
  <c r="AA8" i="5"/>
  <c r="AD6" i="5"/>
  <c r="D32" i="3"/>
  <c r="D22" i="3"/>
  <c r="G24" i="3" s="1"/>
  <c r="AA28" i="1"/>
  <c r="AA29" i="1" s="1"/>
  <c r="E27" i="1"/>
  <c r="F27" i="1" s="1"/>
  <c r="E28" i="1"/>
  <c r="F28" i="1" s="1"/>
  <c r="C32" i="1"/>
  <c r="AH21" i="1"/>
  <c r="AH22" i="1" s="1"/>
  <c r="C33" i="1"/>
  <c r="AF21" i="4" s="1"/>
  <c r="AG21" i="4" s="1"/>
  <c r="AH21" i="4" s="1"/>
  <c r="AI21" i="4" s="1"/>
  <c r="AJ21" i="4" s="1"/>
  <c r="AE21" i="1"/>
  <c r="AE22" i="1" s="1"/>
  <c r="AS21" i="4"/>
  <c r="AR21" i="4" s="1"/>
  <c r="AQ21" i="4" s="1"/>
  <c r="AP21" i="4" s="1"/>
  <c r="AO21" i="4" s="1"/>
  <c r="AN21" i="4" s="1"/>
  <c r="AS7" i="4"/>
  <c r="D27" i="1"/>
  <c r="J27" i="1" s="1"/>
  <c r="D21" i="3"/>
  <c r="D43" i="3"/>
  <c r="D44" i="3" s="1"/>
  <c r="BQ21" i="4" l="1"/>
  <c r="BP21" i="4" s="1"/>
  <c r="BO21" i="4" s="1"/>
  <c r="BN21" i="4" s="1"/>
  <c r="BM21" i="4" s="1"/>
  <c r="BL21" i="4" s="1"/>
  <c r="D28" i="1"/>
  <c r="J28" i="1" s="1"/>
  <c r="AF25" i="4"/>
  <c r="AS25" i="4" s="1"/>
  <c r="AG25" i="4"/>
  <c r="AT25" i="4" s="1"/>
  <c r="D29" i="1"/>
  <c r="J29" i="1" s="1"/>
  <c r="AE21" i="4"/>
  <c r="AE25" i="4" s="1"/>
  <c r="AR25" i="4" s="1"/>
  <c r="AG26" i="4"/>
  <c r="AF26" i="4"/>
  <c r="G27" i="1"/>
  <c r="AB27" i="1" s="1"/>
  <c r="AH27" i="1"/>
  <c r="AI27" i="1" s="1"/>
  <c r="BE21" i="4"/>
  <c r="G28" i="1"/>
  <c r="AH28" i="1"/>
  <c r="AT21" i="4"/>
  <c r="AU21" i="4" s="1"/>
  <c r="AV21" i="4" s="1"/>
  <c r="AW21" i="4" s="1"/>
  <c r="AX21" i="4" s="1"/>
  <c r="AH8" i="5"/>
  <c r="AJ8" i="5" s="1"/>
  <c r="AG8" i="5"/>
  <c r="AI8" i="5" s="1"/>
  <c r="AH7" i="5"/>
  <c r="AJ7" i="5" s="1"/>
  <c r="AG7" i="5"/>
  <c r="AI7" i="5" s="1"/>
  <c r="AB8" i="5"/>
  <c r="AB7" i="5"/>
  <c r="AD7" i="5" s="1"/>
  <c r="AF7" i="5" s="1"/>
  <c r="AK4" i="5"/>
  <c r="AK5" i="5"/>
  <c r="AF6" i="5"/>
  <c r="AA9" i="5"/>
  <c r="AC8" i="5"/>
  <c r="AE8" i="5" s="1"/>
  <c r="AD8" i="5"/>
  <c r="AH26" i="4"/>
  <c r="AH25" i="4"/>
  <c r="AU25" i="4" s="1"/>
  <c r="AU26" i="4" s="1"/>
  <c r="AI26" i="4"/>
  <c r="AI25" i="4"/>
  <c r="AV25" i="4" s="1"/>
  <c r="BE25" i="4"/>
  <c r="BQ25" i="4" s="1"/>
  <c r="AK21" i="4"/>
  <c r="AK27" i="4" s="1"/>
  <c r="AJ25" i="4"/>
  <c r="AW25" i="4" s="1"/>
  <c r="AJ26" i="4"/>
  <c r="AD21" i="4"/>
  <c r="AD27" i="4" s="1"/>
  <c r="AE27" i="1"/>
  <c r="AF27" i="1" s="1"/>
  <c r="AE28" i="1"/>
  <c r="AI27" i="4"/>
  <c r="AA30" i="1"/>
  <c r="E29" i="1"/>
  <c r="AE27" i="4"/>
  <c r="AJ27" i="4"/>
  <c r="AH27" i="4"/>
  <c r="AF27" i="4"/>
  <c r="AG27" i="4"/>
  <c r="BR21" i="4" l="1"/>
  <c r="BS21" i="4" s="1"/>
  <c r="BT21" i="4" s="1"/>
  <c r="BU21" i="4" s="1"/>
  <c r="BV21" i="4" s="1"/>
  <c r="BW21" i="4" s="1"/>
  <c r="AT26" i="4"/>
  <c r="AS26" i="4"/>
  <c r="BD21" i="4"/>
  <c r="BD26" i="4" s="1"/>
  <c r="AE26" i="4"/>
  <c r="AR26" i="4" s="1"/>
  <c r="AB28" i="1"/>
  <c r="AI28" i="1"/>
  <c r="AW26" i="4"/>
  <c r="AV26" i="4"/>
  <c r="BF21" i="4"/>
  <c r="BE26" i="4"/>
  <c r="BQ26" i="4" s="1"/>
  <c r="AH9" i="5"/>
  <c r="AJ9" i="5" s="1"/>
  <c r="AG9" i="5"/>
  <c r="AI9" i="5" s="1"/>
  <c r="AB9" i="5"/>
  <c r="AF8" i="5"/>
  <c r="AA10" i="5"/>
  <c r="AC9" i="5"/>
  <c r="AE9" i="5" s="1"/>
  <c r="AD9" i="5"/>
  <c r="AF28" i="1"/>
  <c r="BD25" i="4"/>
  <c r="BP25" i="4" s="1"/>
  <c r="BP26" i="4" s="1"/>
  <c r="F29" i="1"/>
  <c r="D30" i="1"/>
  <c r="J30" i="1" s="1"/>
  <c r="AK26" i="4"/>
  <c r="AK25" i="4"/>
  <c r="AX25" i="4" s="1"/>
  <c r="AA31" i="1"/>
  <c r="E30" i="1"/>
  <c r="AD25" i="4"/>
  <c r="AQ25" i="4" s="1"/>
  <c r="AD26" i="4"/>
  <c r="AC21" i="4"/>
  <c r="BC21" i="4" l="1"/>
  <c r="BC26" i="4" s="1"/>
  <c r="AQ26" i="4"/>
  <c r="AX26" i="4"/>
  <c r="BF25" i="4"/>
  <c r="BR25" i="4" s="1"/>
  <c r="BG21" i="4"/>
  <c r="BG28" i="4" s="1"/>
  <c r="BF26" i="4"/>
  <c r="AH10" i="5"/>
  <c r="AJ10" i="5" s="1"/>
  <c r="AG10" i="5"/>
  <c r="AI10" i="5" s="1"/>
  <c r="AK7" i="5"/>
  <c r="AK6" i="5"/>
  <c r="AB10" i="5"/>
  <c r="AF9" i="5"/>
  <c r="AA11" i="5"/>
  <c r="AC10" i="5"/>
  <c r="AE10" i="5" s="1"/>
  <c r="AD10" i="5"/>
  <c r="F30" i="1"/>
  <c r="G30" i="1" s="1"/>
  <c r="D31" i="1"/>
  <c r="J31" i="1" s="1"/>
  <c r="AA32" i="1"/>
  <c r="E31" i="1"/>
  <c r="AC25" i="4"/>
  <c r="AP25" i="4" s="1"/>
  <c r="AC26" i="4"/>
  <c r="AB21" i="4"/>
  <c r="AB28" i="4" s="1"/>
  <c r="AC27" i="4"/>
  <c r="AH30" i="1"/>
  <c r="G29" i="1"/>
  <c r="AB29" i="1" s="1"/>
  <c r="AE29" i="1"/>
  <c r="AF29" i="1" s="1"/>
  <c r="AE30" i="1"/>
  <c r="BD28" i="4"/>
  <c r="BP28" i="4" s="1"/>
  <c r="BF28" i="4"/>
  <c r="BE28" i="4"/>
  <c r="BQ28" i="4" s="1"/>
  <c r="AJ28" i="4"/>
  <c r="AW28" i="4" s="1"/>
  <c r="AI28" i="4"/>
  <c r="AV28" i="4" s="1"/>
  <c r="AH28" i="4"/>
  <c r="AU28" i="4" s="1"/>
  <c r="AG28" i="4"/>
  <c r="AT28" i="4" s="1"/>
  <c r="AF28" i="4"/>
  <c r="AS28" i="4" s="1"/>
  <c r="AD28" i="4"/>
  <c r="AK28" i="4"/>
  <c r="AX28" i="4" s="1"/>
  <c r="AE28" i="4"/>
  <c r="AR28" i="4" s="1"/>
  <c r="AC28" i="4"/>
  <c r="AH29" i="1"/>
  <c r="AI29" i="1" s="1"/>
  <c r="AE29" i="4" l="1"/>
  <c r="BB21" i="4"/>
  <c r="BB28" i="4" s="1"/>
  <c r="BC29" i="4"/>
  <c r="BD29" i="4"/>
  <c r="BB29" i="4"/>
  <c r="BC28" i="4"/>
  <c r="BC25" i="4"/>
  <c r="BO25" i="4" s="1"/>
  <c r="AQ28" i="4"/>
  <c r="AQ29" i="4" s="1"/>
  <c r="BH21" i="4"/>
  <c r="BH29" i="4" s="1"/>
  <c r="BG26" i="4"/>
  <c r="BG25" i="4"/>
  <c r="BS25" i="4" s="1"/>
  <c r="BR26" i="4"/>
  <c r="BR28" i="4" s="1"/>
  <c r="AH11" i="5"/>
  <c r="AJ11" i="5" s="1"/>
  <c r="AG11" i="5"/>
  <c r="AI11" i="5" s="1"/>
  <c r="AK8" i="5"/>
  <c r="AB11" i="5"/>
  <c r="AF10" i="5"/>
  <c r="AA12" i="5"/>
  <c r="AC11" i="5"/>
  <c r="AE11" i="5" s="1"/>
  <c r="AD11" i="5"/>
  <c r="AC29" i="4"/>
  <c r="AB29" i="4"/>
  <c r="AD29" i="4"/>
  <c r="AF29" i="4"/>
  <c r="AS29" i="4" s="1"/>
  <c r="AG29" i="4"/>
  <c r="AT29" i="4" s="1"/>
  <c r="AH29" i="4"/>
  <c r="AI29" i="4"/>
  <c r="AV29" i="4" s="1"/>
  <c r="AJ29" i="4"/>
  <c r="AW29" i="4" s="1"/>
  <c r="AK29" i="4"/>
  <c r="AX29" i="4" s="1"/>
  <c r="BE29" i="4"/>
  <c r="BQ29" i="4" s="1"/>
  <c r="BF29" i="4"/>
  <c r="BG29" i="4"/>
  <c r="BB25" i="4"/>
  <c r="BN25" i="4" s="1"/>
  <c r="BA21" i="4"/>
  <c r="BB26" i="4"/>
  <c r="BO26" i="4"/>
  <c r="BO28" i="4" s="1"/>
  <c r="BO29" i="4" s="1"/>
  <c r="AB25" i="4"/>
  <c r="AO25" i="4" s="1"/>
  <c r="AB26" i="4"/>
  <c r="AA21" i="4"/>
  <c r="AB27" i="4"/>
  <c r="AP26" i="4"/>
  <c r="AP28" i="4" s="1"/>
  <c r="AP29" i="4" s="1"/>
  <c r="AA33" i="1"/>
  <c r="E32" i="1"/>
  <c r="F31" i="1"/>
  <c r="G31" i="1" s="1"/>
  <c r="D32" i="1"/>
  <c r="J32" i="1" s="1"/>
  <c r="AI30" i="1"/>
  <c r="AB30" i="1"/>
  <c r="AF30" i="1"/>
  <c r="BG30" i="4"/>
  <c r="BP29" i="4"/>
  <c r="BC30" i="4"/>
  <c r="AJ30" i="4"/>
  <c r="AI30" i="4"/>
  <c r="AF30" i="4"/>
  <c r="AR29" i="4"/>
  <c r="AK30" i="4"/>
  <c r="AU29" i="4"/>
  <c r="AC30" i="4"/>
  <c r="AA30" i="4"/>
  <c r="BH30" i="4" l="1"/>
  <c r="AE30" i="4"/>
  <c r="AB30" i="4"/>
  <c r="AG30" i="4"/>
  <c r="AT30" i="4" s="1"/>
  <c r="BE30" i="4"/>
  <c r="BQ30" i="4" s="1"/>
  <c r="BB30" i="4"/>
  <c r="AD30" i="4"/>
  <c r="AH30" i="4"/>
  <c r="AU30" i="4" s="1"/>
  <c r="BA30" i="4"/>
  <c r="BF30" i="4"/>
  <c r="BD30" i="4"/>
  <c r="BR29" i="4"/>
  <c r="BR30" i="4" s="1"/>
  <c r="BS26" i="4"/>
  <c r="BS28" i="4" s="1"/>
  <c r="BS29" i="4" s="1"/>
  <c r="BS30" i="4" s="1"/>
  <c r="BI21" i="4"/>
  <c r="BH26" i="4"/>
  <c r="BH25" i="4"/>
  <c r="BT25" i="4" s="1"/>
  <c r="BH28" i="4"/>
  <c r="AH12" i="5"/>
  <c r="AJ12" i="5" s="1"/>
  <c r="AG12" i="5"/>
  <c r="AI12" i="5" s="1"/>
  <c r="AK9" i="5"/>
  <c r="AB12" i="5"/>
  <c r="AF11" i="5"/>
  <c r="AA13" i="5"/>
  <c r="AC12" i="5"/>
  <c r="AE12" i="5" s="1"/>
  <c r="AD12" i="5"/>
  <c r="AO26" i="4"/>
  <c r="AO28" i="4" s="1"/>
  <c r="AO29" i="4" s="1"/>
  <c r="BA26" i="4"/>
  <c r="BA25" i="4"/>
  <c r="BM25" i="4" s="1"/>
  <c r="AZ21" i="4"/>
  <c r="BA28" i="4"/>
  <c r="BA29" i="4"/>
  <c r="BN26" i="4"/>
  <c r="BN28" i="4" s="1"/>
  <c r="BN29" i="4" s="1"/>
  <c r="BN30" i="4" s="1"/>
  <c r="AB31" i="1"/>
  <c r="BO30" i="4"/>
  <c r="BP30" i="4"/>
  <c r="AX30" i="4"/>
  <c r="AR30" i="4"/>
  <c r="AP30" i="4"/>
  <c r="AW30" i="4"/>
  <c r="AV30" i="4"/>
  <c r="AS30" i="4"/>
  <c r="AQ30" i="4"/>
  <c r="F32" i="1"/>
  <c r="AH32" i="1" s="1"/>
  <c r="D33" i="1"/>
  <c r="J33" i="1" s="1"/>
  <c r="AA25" i="4"/>
  <c r="AN25" i="4" s="1"/>
  <c r="AA26" i="4"/>
  <c r="AA27" i="4"/>
  <c r="AA28" i="4"/>
  <c r="AA29" i="4"/>
  <c r="AE31" i="1"/>
  <c r="AF31" i="1" s="1"/>
  <c r="AH31" i="1"/>
  <c r="AI31" i="1" s="1"/>
  <c r="AA34" i="1"/>
  <c r="E33" i="1"/>
  <c r="AO30" i="4" l="1"/>
  <c r="E34" i="1"/>
  <c r="BT26" i="4"/>
  <c r="BT28" i="4" s="1"/>
  <c r="BT29" i="4" s="1"/>
  <c r="BT30" i="4" s="1"/>
  <c r="BI28" i="4"/>
  <c r="BJ21" i="4"/>
  <c r="BJ31" i="4" s="1"/>
  <c r="BI26" i="4"/>
  <c r="BI29" i="4"/>
  <c r="BI25" i="4"/>
  <c r="BU25" i="4" s="1"/>
  <c r="BI30" i="4"/>
  <c r="AH13" i="5"/>
  <c r="AJ13" i="5" s="1"/>
  <c r="AG13" i="5"/>
  <c r="AI13" i="5" s="1"/>
  <c r="AK10" i="5"/>
  <c r="AK11" i="5"/>
  <c r="AB13" i="5"/>
  <c r="AD13" i="5" s="1"/>
  <c r="AF12" i="5"/>
  <c r="AA14" i="5"/>
  <c r="AC13" i="5"/>
  <c r="AE13" i="5" s="1"/>
  <c r="BM26" i="4"/>
  <c r="BM28" i="4" s="1"/>
  <c r="BM29" i="4" s="1"/>
  <c r="BM30" i="4" s="1"/>
  <c r="AH31" i="4"/>
  <c r="BG31" i="4"/>
  <c r="BS31" i="4" s="1"/>
  <c r="AE32" i="1"/>
  <c r="AN26" i="4"/>
  <c r="AN28" i="4" s="1"/>
  <c r="AN29" i="4" s="1"/>
  <c r="AN30" i="4" s="1"/>
  <c r="AB31" i="4"/>
  <c r="AD31" i="4"/>
  <c r="AQ31" i="4" s="1"/>
  <c r="AF31" i="4"/>
  <c r="AS31" i="4" s="1"/>
  <c r="AJ31" i="4"/>
  <c r="BA31" i="4"/>
  <c r="BC31" i="4"/>
  <c r="BO31" i="4" s="1"/>
  <c r="BE31" i="4"/>
  <c r="BQ31" i="4" s="1"/>
  <c r="BI31" i="4"/>
  <c r="AZ25" i="4"/>
  <c r="BL25" i="4" s="1"/>
  <c r="AZ26" i="4"/>
  <c r="AZ28" i="4"/>
  <c r="AZ29" i="4"/>
  <c r="AZ30" i="4"/>
  <c r="AA35" i="1"/>
  <c r="F33" i="1"/>
  <c r="AH33" i="1" s="1"/>
  <c r="D34" i="1"/>
  <c r="J34" i="1" s="1"/>
  <c r="AI32" i="1"/>
  <c r="AF32" i="1"/>
  <c r="BI32" i="4"/>
  <c r="BE32" i="4"/>
  <c r="AJ32" i="4"/>
  <c r="AF32" i="4"/>
  <c r="AW31" i="4"/>
  <c r="AU31" i="4"/>
  <c r="AA32" i="4"/>
  <c r="AA31" i="4"/>
  <c r="AC31" i="4"/>
  <c r="AP31" i="4" s="1"/>
  <c r="AE31" i="4"/>
  <c r="AR31" i="4" s="1"/>
  <c r="AG31" i="4"/>
  <c r="AT31" i="4" s="1"/>
  <c r="AI31" i="4"/>
  <c r="AV31" i="4" s="1"/>
  <c r="AK31" i="4"/>
  <c r="AX31" i="4" s="1"/>
  <c r="BF31" i="4"/>
  <c r="BR31" i="4" s="1"/>
  <c r="BH31" i="4"/>
  <c r="AZ31" i="4"/>
  <c r="BB31" i="4"/>
  <c r="BN31" i="4" s="1"/>
  <c r="BD31" i="4"/>
  <c r="BP31" i="4" s="1"/>
  <c r="G32" i="1"/>
  <c r="AB32" i="1" s="1"/>
  <c r="AK32" i="4" l="1"/>
  <c r="AX32" i="4" s="1"/>
  <c r="BF32" i="4"/>
  <c r="AB32" i="4"/>
  <c r="AH32" i="4"/>
  <c r="BA32" i="4"/>
  <c r="BM32" i="4" s="1"/>
  <c r="BG32" i="4"/>
  <c r="AZ32" i="4"/>
  <c r="G33" i="1"/>
  <c r="AO31" i="4"/>
  <c r="AC32" i="4"/>
  <c r="AG32" i="4"/>
  <c r="BJ32" i="4"/>
  <c r="AE32" i="4"/>
  <c r="AR32" i="4" s="1"/>
  <c r="AD32" i="4"/>
  <c r="AI32" i="4"/>
  <c r="BC32" i="4"/>
  <c r="BH32" i="4"/>
  <c r="BU26" i="4"/>
  <c r="BU28" i="4" s="1"/>
  <c r="BU29" i="4" s="1"/>
  <c r="BU30" i="4" s="1"/>
  <c r="BU31" i="4" s="1"/>
  <c r="BU32" i="4" s="1"/>
  <c r="BB32" i="4"/>
  <c r="BN32" i="4" s="1"/>
  <c r="BD32" i="4"/>
  <c r="BP32" i="4" s="1"/>
  <c r="BT31" i="4"/>
  <c r="BT32" i="4" s="1"/>
  <c r="BJ30" i="4"/>
  <c r="BK21" i="4"/>
  <c r="BJ26" i="4"/>
  <c r="BJ28" i="4"/>
  <c r="BJ25" i="4"/>
  <c r="BV25" i="4" s="1"/>
  <c r="BJ29" i="4"/>
  <c r="AH14" i="5"/>
  <c r="AJ14" i="5" s="1"/>
  <c r="AG14" i="5"/>
  <c r="AI14" i="5" s="1"/>
  <c r="AF13" i="5"/>
  <c r="AB14" i="5"/>
  <c r="AD14" i="5" s="1"/>
  <c r="AA15" i="5"/>
  <c r="AC14" i="5"/>
  <c r="AE14" i="5" s="1"/>
  <c r="BM31" i="4"/>
  <c r="AN31" i="4"/>
  <c r="AN32" i="4" s="1"/>
  <c r="BL26" i="4"/>
  <c r="BL28" i="4" s="1"/>
  <c r="BL29" i="4" s="1"/>
  <c r="BL30" i="4" s="1"/>
  <c r="BL31" i="4" s="1"/>
  <c r="BL32" i="4" s="1"/>
  <c r="AE33" i="1"/>
  <c r="AF33" i="1" s="1"/>
  <c r="AA36" i="1"/>
  <c r="E35" i="1"/>
  <c r="AI33" i="1"/>
  <c r="AB33" i="1"/>
  <c r="BS32" i="4"/>
  <c r="BR32" i="4"/>
  <c r="BQ32" i="4"/>
  <c r="BO32" i="4"/>
  <c r="AP32" i="4"/>
  <c r="AW32" i="4"/>
  <c r="AV32" i="4"/>
  <c r="AU32" i="4"/>
  <c r="AT32" i="4"/>
  <c r="AS32" i="4"/>
  <c r="AQ32" i="4"/>
  <c r="AO32" i="4"/>
  <c r="F34" i="1"/>
  <c r="D35" i="1"/>
  <c r="J35" i="1" s="1"/>
  <c r="G34" i="1" l="1"/>
  <c r="BV26" i="4"/>
  <c r="BV28" i="4" s="1"/>
  <c r="BV29" i="4" s="1"/>
  <c r="BV30" i="4" s="1"/>
  <c r="BV31" i="4" s="1"/>
  <c r="BV32" i="4" s="1"/>
  <c r="BK26" i="4"/>
  <c r="BK28" i="4"/>
  <c r="BK31" i="4"/>
  <c r="BK32" i="4"/>
  <c r="BK25" i="4"/>
  <c r="BW25" i="4" s="1"/>
  <c r="BW26" i="4" s="1"/>
  <c r="BK29" i="4"/>
  <c r="BK30" i="4"/>
  <c r="AH15" i="5"/>
  <c r="AJ15" i="5" s="1"/>
  <c r="AG15" i="5"/>
  <c r="AI15" i="5" s="1"/>
  <c r="AK13" i="5"/>
  <c r="AK12" i="5"/>
  <c r="AB15" i="5"/>
  <c r="AF14" i="5"/>
  <c r="AA16" i="5"/>
  <c r="AC15" i="5"/>
  <c r="AE15" i="5" s="1"/>
  <c r="AD15" i="5"/>
  <c r="AA33" i="4"/>
  <c r="AN33" i="4" s="1"/>
  <c r="AC33" i="4"/>
  <c r="AP33" i="4" s="1"/>
  <c r="AE33" i="4"/>
  <c r="AB33" i="4"/>
  <c r="AO33" i="4" s="1"/>
  <c r="AD33" i="4"/>
  <c r="AQ33" i="4" s="1"/>
  <c r="AF33" i="4"/>
  <c r="AS33" i="4" s="1"/>
  <c r="AH33" i="4"/>
  <c r="AJ33" i="4"/>
  <c r="AW33" i="4" s="1"/>
  <c r="BF33" i="4"/>
  <c r="BR33" i="4" s="1"/>
  <c r="BH33" i="4"/>
  <c r="BJ33" i="4"/>
  <c r="AZ33" i="4"/>
  <c r="BB33" i="4"/>
  <c r="BN33" i="4" s="1"/>
  <c r="BD33" i="4"/>
  <c r="F35" i="1"/>
  <c r="G35" i="1" s="1"/>
  <c r="D36" i="1"/>
  <c r="J36" i="1" s="1"/>
  <c r="AH35" i="1"/>
  <c r="AB34" i="1"/>
  <c r="BT33" i="4"/>
  <c r="BB34" i="4"/>
  <c r="BI34" i="4"/>
  <c r="BE34" i="4"/>
  <c r="BP33" i="4"/>
  <c r="BC34" i="4"/>
  <c r="BA34" i="4"/>
  <c r="BL33" i="4"/>
  <c r="AK34" i="4"/>
  <c r="AI34" i="4"/>
  <c r="AG34" i="4"/>
  <c r="AR33" i="4"/>
  <c r="AB34" i="4"/>
  <c r="AU33" i="4"/>
  <c r="AA34" i="4"/>
  <c r="AG33" i="4"/>
  <c r="AT33" i="4" s="1"/>
  <c r="AI33" i="4"/>
  <c r="AV33" i="4" s="1"/>
  <c r="AK33" i="4"/>
  <c r="AX33" i="4" s="1"/>
  <c r="BA33" i="4"/>
  <c r="BM33" i="4" s="1"/>
  <c r="BC33" i="4"/>
  <c r="BO33" i="4" s="1"/>
  <c r="BE33" i="4"/>
  <c r="BQ33" i="4" s="1"/>
  <c r="BG33" i="4"/>
  <c r="BS33" i="4" s="1"/>
  <c r="BI33" i="4"/>
  <c r="BU33" i="4" s="1"/>
  <c r="BK33" i="4"/>
  <c r="AE34" i="1"/>
  <c r="AF34" i="1" s="1"/>
  <c r="AH34" i="1"/>
  <c r="AI34" i="1" s="1"/>
  <c r="AA37" i="1"/>
  <c r="E36" i="1"/>
  <c r="BW28" i="4" l="1"/>
  <c r="BW29" i="4" s="1"/>
  <c r="BW30" i="4" s="1"/>
  <c r="BW31" i="4" s="1"/>
  <c r="BW32" i="4" s="1"/>
  <c r="BW33" i="4" s="1"/>
  <c r="BW34" i="4" s="1"/>
  <c r="BV33" i="4"/>
  <c r="BG34" i="4"/>
  <c r="BK34" i="4"/>
  <c r="AE35" i="1"/>
  <c r="AH16" i="5"/>
  <c r="AJ16" i="5" s="1"/>
  <c r="AG16" i="5"/>
  <c r="AI16" i="5" s="1"/>
  <c r="AB16" i="5"/>
  <c r="AF15" i="5"/>
  <c r="AA17" i="5"/>
  <c r="AC16" i="5"/>
  <c r="AE16" i="5" s="1"/>
  <c r="AD16" i="5"/>
  <c r="AC34" i="4"/>
  <c r="AP34" i="4" s="1"/>
  <c r="AE34" i="4"/>
  <c r="AD34" i="4"/>
  <c r="AQ34" i="4" s="1"/>
  <c r="AF34" i="4"/>
  <c r="AH34" i="4"/>
  <c r="AU34" i="4" s="1"/>
  <c r="AJ34" i="4"/>
  <c r="BF34" i="4"/>
  <c r="BH34" i="4"/>
  <c r="BJ34" i="4"/>
  <c r="AZ34" i="4"/>
  <c r="BD34" i="4"/>
  <c r="F36" i="1"/>
  <c r="D37" i="1"/>
  <c r="J37" i="1" s="1"/>
  <c r="AH36" i="1"/>
  <c r="G36" i="1"/>
  <c r="AE36" i="1"/>
  <c r="AI35" i="1"/>
  <c r="AB35" i="1"/>
  <c r="AF35" i="1"/>
  <c r="BU34" i="4"/>
  <c r="BT34" i="4"/>
  <c r="BS34" i="4"/>
  <c r="BR34" i="4"/>
  <c r="BQ34" i="4"/>
  <c r="BD35" i="4"/>
  <c r="BO34" i="4"/>
  <c r="BB35" i="4"/>
  <c r="BM34" i="4"/>
  <c r="AZ35" i="4"/>
  <c r="BK35" i="4"/>
  <c r="BJ35" i="4"/>
  <c r="BI35" i="4"/>
  <c r="BH35" i="4"/>
  <c r="BG35" i="4"/>
  <c r="BF35" i="4"/>
  <c r="BE35" i="4"/>
  <c r="BP34" i="4"/>
  <c r="BC35" i="4"/>
  <c r="BN34" i="4"/>
  <c r="BA35" i="4"/>
  <c r="BL34" i="4"/>
  <c r="AK35" i="4"/>
  <c r="AJ35" i="4"/>
  <c r="AI35" i="4"/>
  <c r="AH35" i="4"/>
  <c r="AG35" i="4"/>
  <c r="AF35" i="4"/>
  <c r="AR34" i="4"/>
  <c r="AD35" i="4"/>
  <c r="AB35" i="4"/>
  <c r="AN34" i="4"/>
  <c r="AX34" i="4"/>
  <c r="AW34" i="4"/>
  <c r="AV34" i="4"/>
  <c r="AT34" i="4"/>
  <c r="AS34" i="4"/>
  <c r="AE35" i="4"/>
  <c r="AC35" i="4"/>
  <c r="AO34" i="4"/>
  <c r="AA35" i="4"/>
  <c r="AA38" i="1"/>
  <c r="E37" i="1"/>
  <c r="BV34" i="4" l="1"/>
  <c r="AH17" i="5"/>
  <c r="AJ17" i="5" s="1"/>
  <c r="AG17" i="5"/>
  <c r="AI17" i="5" s="1"/>
  <c r="AK14" i="5"/>
  <c r="AK15" i="5"/>
  <c r="AB17" i="5"/>
  <c r="AF16" i="5"/>
  <c r="AA18" i="5"/>
  <c r="AC17" i="5"/>
  <c r="AE17" i="5" s="1"/>
  <c r="AD17" i="5"/>
  <c r="AA39" i="1"/>
  <c r="E38" i="1"/>
  <c r="F37" i="1"/>
  <c r="D38" i="1"/>
  <c r="J38" i="1" s="1"/>
  <c r="AI36" i="1"/>
  <c r="AB36" i="1"/>
  <c r="BD36" i="4" s="1"/>
  <c r="AF36" i="1"/>
  <c r="AH37" i="1"/>
  <c r="AE37" i="1"/>
  <c r="BW35" i="4"/>
  <c r="BV35" i="4"/>
  <c r="BU35" i="4"/>
  <c r="BT35" i="4"/>
  <c r="BS35" i="4"/>
  <c r="BR35" i="4"/>
  <c r="BQ35" i="4"/>
  <c r="BO35" i="4"/>
  <c r="BM35" i="4"/>
  <c r="BJ36" i="4"/>
  <c r="BH36" i="4"/>
  <c r="BF36" i="4"/>
  <c r="BP35" i="4"/>
  <c r="BN35" i="4"/>
  <c r="BL35" i="4"/>
  <c r="AJ36" i="4"/>
  <c r="AI36" i="4"/>
  <c r="AH36" i="4"/>
  <c r="AG36" i="4"/>
  <c r="AF36" i="4"/>
  <c r="AR35" i="4"/>
  <c r="AD36" i="4"/>
  <c r="AP35" i="4"/>
  <c r="AB36" i="4"/>
  <c r="AN35" i="4"/>
  <c r="AX35" i="4"/>
  <c r="AW35" i="4"/>
  <c r="AV35" i="4"/>
  <c r="AU35" i="4"/>
  <c r="AT35" i="4"/>
  <c r="AS35" i="4"/>
  <c r="AE36" i="4"/>
  <c r="AQ35" i="4"/>
  <c r="AC36" i="4"/>
  <c r="AO35" i="4"/>
  <c r="AA36" i="4"/>
  <c r="G37" i="1" l="1"/>
  <c r="AH18" i="5"/>
  <c r="AJ18" i="5" s="1"/>
  <c r="AG18" i="5"/>
  <c r="AI18" i="5" s="1"/>
  <c r="AB18" i="5"/>
  <c r="AK16" i="5"/>
  <c r="AF17" i="5"/>
  <c r="AK17" i="5"/>
  <c r="AA19" i="5"/>
  <c r="AC18" i="5"/>
  <c r="AE18" i="5" s="1"/>
  <c r="AD18" i="5"/>
  <c r="AK36" i="4"/>
  <c r="BA36" i="4"/>
  <c r="BC36" i="4"/>
  <c r="BE36" i="4"/>
  <c r="BG36" i="4"/>
  <c r="BI36" i="4"/>
  <c r="BK36" i="4"/>
  <c r="AZ36" i="4"/>
  <c r="BB36" i="4"/>
  <c r="F38" i="1"/>
  <c r="D39" i="1"/>
  <c r="J39" i="1" s="1"/>
  <c r="AJ37" i="4"/>
  <c r="AH37" i="4"/>
  <c r="AF37" i="4"/>
  <c r="AD37" i="4"/>
  <c r="AB37" i="4"/>
  <c r="AK37" i="4"/>
  <c r="AG37" i="4"/>
  <c r="AC37" i="4"/>
  <c r="AI37" i="4"/>
  <c r="AE37" i="4"/>
  <c r="AA37" i="4"/>
  <c r="AI37" i="1"/>
  <c r="AB37" i="1"/>
  <c r="AF37" i="1"/>
  <c r="G38" i="1"/>
  <c r="H38" i="1" s="1"/>
  <c r="I38" i="1" s="1"/>
  <c r="BW36" i="4"/>
  <c r="BV36" i="4"/>
  <c r="BU36" i="4"/>
  <c r="BT36" i="4"/>
  <c r="BS36" i="4"/>
  <c r="BR36" i="4"/>
  <c r="BQ36" i="4"/>
  <c r="BD37" i="4"/>
  <c r="BO36" i="4"/>
  <c r="BB37" i="4"/>
  <c r="BM36" i="4"/>
  <c r="AZ37" i="4"/>
  <c r="AH38" i="1"/>
  <c r="AE38" i="1"/>
  <c r="BK37" i="4"/>
  <c r="BJ37" i="4"/>
  <c r="BI37" i="4"/>
  <c r="BH37" i="4"/>
  <c r="BG37" i="4"/>
  <c r="BF37" i="4"/>
  <c r="BE37" i="4"/>
  <c r="BP36" i="4"/>
  <c r="BC37" i="4"/>
  <c r="BN36" i="4"/>
  <c r="BA37" i="4"/>
  <c r="BL36" i="4"/>
  <c r="AR36" i="4"/>
  <c r="AP36" i="4"/>
  <c r="AN36" i="4"/>
  <c r="AX36" i="4"/>
  <c r="AW36" i="4"/>
  <c r="AV36" i="4"/>
  <c r="AU36" i="4"/>
  <c r="AT36" i="4"/>
  <c r="AS36" i="4"/>
  <c r="AQ36" i="4"/>
  <c r="AO36" i="4"/>
  <c r="AA40" i="1"/>
  <c r="E39" i="1"/>
  <c r="AH19" i="5" l="1"/>
  <c r="AJ19" i="5" s="1"/>
  <c r="AG19" i="5"/>
  <c r="AI19" i="5" s="1"/>
  <c r="AF18" i="5"/>
  <c r="AB19" i="5"/>
  <c r="AD19" i="5" s="1"/>
  <c r="AA20" i="5"/>
  <c r="AC19" i="5"/>
  <c r="AE19" i="5" s="1"/>
  <c r="F39" i="1"/>
  <c r="D40" i="1"/>
  <c r="J40" i="1" s="1"/>
  <c r="AA41" i="1"/>
  <c r="E40" i="1"/>
  <c r="AK38" i="4"/>
  <c r="AI38" i="4"/>
  <c r="AG38" i="4"/>
  <c r="AE38" i="4"/>
  <c r="AC38" i="4"/>
  <c r="AA38" i="4"/>
  <c r="AX37" i="4"/>
  <c r="AV37" i="4"/>
  <c r="AT37" i="4"/>
  <c r="AR37" i="4"/>
  <c r="AP37" i="4"/>
  <c r="AN37" i="4"/>
  <c r="AH38" i="4"/>
  <c r="AD38" i="4"/>
  <c r="AW37" i="4"/>
  <c r="AJ38" i="4"/>
  <c r="AF38" i="4"/>
  <c r="AB38" i="4"/>
  <c r="AU37" i="4"/>
  <c r="AQ37" i="4"/>
  <c r="AS37" i="4"/>
  <c r="AO37" i="4"/>
  <c r="AI38" i="1"/>
  <c r="AB38" i="1"/>
  <c r="AF38" i="1"/>
  <c r="AH39" i="1"/>
  <c r="AE39" i="1"/>
  <c r="BW37" i="4"/>
  <c r="BV37" i="4"/>
  <c r="BU37" i="4"/>
  <c r="BT37" i="4"/>
  <c r="BS37" i="4"/>
  <c r="BR37" i="4"/>
  <c r="BQ37" i="4"/>
  <c r="BD38" i="4"/>
  <c r="BO37" i="4"/>
  <c r="BB38" i="4"/>
  <c r="BM37" i="4"/>
  <c r="AZ38" i="4"/>
  <c r="G39" i="1"/>
  <c r="H39" i="1" s="1"/>
  <c r="BK38" i="4"/>
  <c r="BJ38" i="4"/>
  <c r="BI38" i="4"/>
  <c r="BH38" i="4"/>
  <c r="BG38" i="4"/>
  <c r="BF38" i="4"/>
  <c r="BE38" i="4"/>
  <c r="BP37" i="4"/>
  <c r="BC38" i="4"/>
  <c r="BN37" i="4"/>
  <c r="BA38" i="4"/>
  <c r="BL37" i="4"/>
  <c r="I39" i="1"/>
  <c r="AH20" i="5" l="1"/>
  <c r="AJ20" i="5" s="1"/>
  <c r="AG20" i="5"/>
  <c r="AI20" i="5" s="1"/>
  <c r="AK18" i="5"/>
  <c r="AB20" i="5"/>
  <c r="AD20" i="5" s="1"/>
  <c r="AF19" i="5"/>
  <c r="AK19" i="5"/>
  <c r="AA21" i="5"/>
  <c r="AC20" i="5"/>
  <c r="AE20" i="5" s="1"/>
  <c r="AA42" i="1"/>
  <c r="E41" i="1"/>
  <c r="F40" i="1"/>
  <c r="I41" i="1"/>
  <c r="D41" i="1"/>
  <c r="J41" i="1" s="1"/>
  <c r="AJ39" i="4"/>
  <c r="AH39" i="4"/>
  <c r="AF39" i="4"/>
  <c r="AD39" i="4"/>
  <c r="AB39" i="4"/>
  <c r="AW38" i="4"/>
  <c r="AU38" i="4"/>
  <c r="AS38" i="4"/>
  <c r="AQ38" i="4"/>
  <c r="AO38" i="4"/>
  <c r="AI39" i="4"/>
  <c r="AE39" i="4"/>
  <c r="AA39" i="4"/>
  <c r="AX38" i="4"/>
  <c r="AK39" i="4"/>
  <c r="AG39" i="4"/>
  <c r="AC39" i="4"/>
  <c r="AV38" i="4"/>
  <c r="AR38" i="4"/>
  <c r="AN38" i="4"/>
  <c r="AT38" i="4"/>
  <c r="AI39" i="1"/>
  <c r="AB39" i="1"/>
  <c r="AF39" i="1"/>
  <c r="AP38" i="4"/>
  <c r="G40" i="1"/>
  <c r="H40" i="1" s="1"/>
  <c r="I40" i="1" s="1"/>
  <c r="BW38" i="4"/>
  <c r="BV38" i="4"/>
  <c r="BU38" i="4"/>
  <c r="BT38" i="4"/>
  <c r="BS38" i="4"/>
  <c r="BR38" i="4"/>
  <c r="BQ38" i="4"/>
  <c r="BD39" i="4"/>
  <c r="BO38" i="4"/>
  <c r="BB39" i="4"/>
  <c r="BM38" i="4"/>
  <c r="AZ39" i="4"/>
  <c r="AH40" i="1"/>
  <c r="AE40" i="1"/>
  <c r="BK39" i="4"/>
  <c r="BJ39" i="4"/>
  <c r="BI39" i="4"/>
  <c r="BH39" i="4"/>
  <c r="BG39" i="4"/>
  <c r="BF39" i="4"/>
  <c r="BE39" i="4"/>
  <c r="BP38" i="4"/>
  <c r="BC39" i="4"/>
  <c r="BN38" i="4"/>
  <c r="BA39" i="4"/>
  <c r="BL38" i="4"/>
  <c r="AH21" i="5" l="1"/>
  <c r="AJ21" i="5" s="1"/>
  <c r="AG21" i="5"/>
  <c r="AI21" i="5" s="1"/>
  <c r="AF20" i="5"/>
  <c r="AB21" i="5"/>
  <c r="AD21" i="5" s="1"/>
  <c r="AA22" i="5"/>
  <c r="AC21" i="5"/>
  <c r="AE21" i="5" s="1"/>
  <c r="F41" i="1"/>
  <c r="D42" i="1"/>
  <c r="J42" i="1" s="1"/>
  <c r="AK40" i="4"/>
  <c r="AI40" i="4"/>
  <c r="AG40" i="4"/>
  <c r="AE40" i="4"/>
  <c r="AC40" i="4"/>
  <c r="AA40" i="4"/>
  <c r="AX39" i="4"/>
  <c r="AV39" i="4"/>
  <c r="AT39" i="4"/>
  <c r="AR39" i="4"/>
  <c r="AP39" i="4"/>
  <c r="AN39" i="4"/>
  <c r="AJ40" i="4"/>
  <c r="AF40" i="4"/>
  <c r="AB40" i="4"/>
  <c r="AH40" i="4"/>
  <c r="AD40" i="4"/>
  <c r="AW39" i="4"/>
  <c r="AS39" i="4"/>
  <c r="AO39" i="4"/>
  <c r="AU39" i="4"/>
  <c r="AQ39" i="4"/>
  <c r="AI40" i="1"/>
  <c r="AB40" i="1"/>
  <c r="AF40" i="1"/>
  <c r="AE41" i="1"/>
  <c r="BW39" i="4"/>
  <c r="BV39" i="4"/>
  <c r="BU39" i="4"/>
  <c r="BT39" i="4"/>
  <c r="BS39" i="4"/>
  <c r="BR39" i="4"/>
  <c r="BQ39" i="4"/>
  <c r="BD40" i="4"/>
  <c r="BO39" i="4"/>
  <c r="BB40" i="4"/>
  <c r="BM39" i="4"/>
  <c r="AZ40" i="4"/>
  <c r="AH41" i="1"/>
  <c r="G41" i="1"/>
  <c r="H41" i="1" s="1"/>
  <c r="BK40" i="4"/>
  <c r="BJ40" i="4"/>
  <c r="BI40" i="4"/>
  <c r="BH40" i="4"/>
  <c r="BG40" i="4"/>
  <c r="BF40" i="4"/>
  <c r="BE40" i="4"/>
  <c r="BP39" i="4"/>
  <c r="BC40" i="4"/>
  <c r="BN39" i="4"/>
  <c r="BA40" i="4"/>
  <c r="BL39" i="4"/>
  <c r="AA43" i="1"/>
  <c r="E42" i="1"/>
  <c r="AH22" i="5" l="1"/>
  <c r="AJ22" i="5" s="1"/>
  <c r="AG22" i="5"/>
  <c r="AI22" i="5" s="1"/>
  <c r="AK20" i="5"/>
  <c r="AB22" i="5"/>
  <c r="AF21" i="5"/>
  <c r="AA23" i="5"/>
  <c r="AC22" i="5"/>
  <c r="AE22" i="5" s="1"/>
  <c r="AD22" i="5"/>
  <c r="F42" i="1"/>
  <c r="D43" i="1"/>
  <c r="J43" i="1" s="1"/>
  <c r="AA44" i="1"/>
  <c r="E43" i="1"/>
  <c r="I43" i="1" s="1"/>
  <c r="I42" i="1"/>
  <c r="AJ41" i="4"/>
  <c r="AH41" i="4"/>
  <c r="AF41" i="4"/>
  <c r="AD41" i="4"/>
  <c r="AB41" i="4"/>
  <c r="AW40" i="4"/>
  <c r="AU40" i="4"/>
  <c r="AS40" i="4"/>
  <c r="AQ40" i="4"/>
  <c r="AO40" i="4"/>
  <c r="AK41" i="4"/>
  <c r="AG41" i="4"/>
  <c r="AC41" i="4"/>
  <c r="AI41" i="4"/>
  <c r="AE41" i="4"/>
  <c r="AA41" i="4"/>
  <c r="AX40" i="4"/>
  <c r="AT40" i="4"/>
  <c r="AP40" i="4"/>
  <c r="AV40" i="4"/>
  <c r="AN40" i="4"/>
  <c r="AI41" i="1"/>
  <c r="AB41" i="1"/>
  <c r="AF41" i="1"/>
  <c r="AR40" i="4"/>
  <c r="AH42" i="1"/>
  <c r="G42" i="1"/>
  <c r="H42" i="1" s="1"/>
  <c r="BW40" i="4"/>
  <c r="BV40" i="4"/>
  <c r="BU40" i="4"/>
  <c r="BT40" i="4"/>
  <c r="BS40" i="4"/>
  <c r="BR40" i="4"/>
  <c r="BQ40" i="4"/>
  <c r="BD41" i="4"/>
  <c r="BO40" i="4"/>
  <c r="BB41" i="4"/>
  <c r="BM40" i="4"/>
  <c r="AZ41" i="4"/>
  <c r="AE42" i="1"/>
  <c r="BK41" i="4"/>
  <c r="BJ41" i="4"/>
  <c r="BI41" i="4"/>
  <c r="BH41" i="4"/>
  <c r="BG41" i="4"/>
  <c r="BF41" i="4"/>
  <c r="BE41" i="4"/>
  <c r="BP40" i="4"/>
  <c r="BC41" i="4"/>
  <c r="BN40" i="4"/>
  <c r="BA41" i="4"/>
  <c r="BL40" i="4"/>
  <c r="AH23" i="5" l="1"/>
  <c r="AJ23" i="5" s="1"/>
  <c r="AG23" i="5"/>
  <c r="AI23" i="5" s="1"/>
  <c r="AB23" i="5"/>
  <c r="AF22" i="5"/>
  <c r="AA24" i="5"/>
  <c r="AC23" i="5"/>
  <c r="AE23" i="5" s="1"/>
  <c r="AD23" i="5"/>
  <c r="AA45" i="1"/>
  <c r="E44" i="1"/>
  <c r="I44" i="1" s="1"/>
  <c r="F43" i="1"/>
  <c r="D44" i="1"/>
  <c r="J44" i="1" s="1"/>
  <c r="AK42" i="4"/>
  <c r="AI42" i="4"/>
  <c r="AG42" i="4"/>
  <c r="AE42" i="4"/>
  <c r="AC42" i="4"/>
  <c r="AA42" i="4"/>
  <c r="AX41" i="4"/>
  <c r="AV41" i="4"/>
  <c r="AT41" i="4"/>
  <c r="AR41" i="4"/>
  <c r="AP41" i="4"/>
  <c r="AN41" i="4"/>
  <c r="AH42" i="4"/>
  <c r="AD42" i="4"/>
  <c r="AJ42" i="4"/>
  <c r="AF42" i="4"/>
  <c r="AB42" i="4"/>
  <c r="AU41" i="4"/>
  <c r="AQ41" i="4"/>
  <c r="AW41" i="4"/>
  <c r="AO41" i="4"/>
  <c r="AS41" i="4"/>
  <c r="AI42" i="1"/>
  <c r="AB42" i="1"/>
  <c r="AF42" i="1"/>
  <c r="AE43" i="1"/>
  <c r="BW41" i="4"/>
  <c r="BV41" i="4"/>
  <c r="BU41" i="4"/>
  <c r="BT41" i="4"/>
  <c r="BS41" i="4"/>
  <c r="BR41" i="4"/>
  <c r="BQ41" i="4"/>
  <c r="BD42" i="4"/>
  <c r="BO41" i="4"/>
  <c r="BB42" i="4"/>
  <c r="BM41" i="4"/>
  <c r="AZ42" i="4"/>
  <c r="AH43" i="1"/>
  <c r="G43" i="1"/>
  <c r="H43" i="1" s="1"/>
  <c r="BK42" i="4"/>
  <c r="BJ42" i="4"/>
  <c r="BI42" i="4"/>
  <c r="BH42" i="4"/>
  <c r="BG42" i="4"/>
  <c r="BF42" i="4"/>
  <c r="BE42" i="4"/>
  <c r="BP41" i="4"/>
  <c r="BC42" i="4"/>
  <c r="BN41" i="4"/>
  <c r="BA42" i="4"/>
  <c r="BL41" i="4"/>
  <c r="AH24" i="5" l="1"/>
  <c r="AJ24" i="5" s="1"/>
  <c r="AG24" i="5"/>
  <c r="AI24" i="5" s="1"/>
  <c r="AK21" i="5"/>
  <c r="AB24" i="5"/>
  <c r="AF23" i="5"/>
  <c r="AA25" i="5"/>
  <c r="AC24" i="5"/>
  <c r="AE24" i="5" s="1"/>
  <c r="AD24" i="5"/>
  <c r="F44" i="1"/>
  <c r="D45" i="1"/>
  <c r="J45" i="1" s="1"/>
  <c r="AJ43" i="4"/>
  <c r="AH43" i="4"/>
  <c r="AF43" i="4"/>
  <c r="AD43" i="4"/>
  <c r="AB43" i="4"/>
  <c r="AW42" i="4"/>
  <c r="AU42" i="4"/>
  <c r="AS42" i="4"/>
  <c r="AQ42" i="4"/>
  <c r="AO42" i="4"/>
  <c r="AI43" i="4"/>
  <c r="AE43" i="4"/>
  <c r="AA43" i="4"/>
  <c r="AX42" i="4"/>
  <c r="AK43" i="4"/>
  <c r="AG43" i="4"/>
  <c r="AC43" i="4"/>
  <c r="AV42" i="4"/>
  <c r="AR42" i="4"/>
  <c r="AN42" i="4"/>
  <c r="AP42" i="4"/>
  <c r="AI43" i="1"/>
  <c r="AB43" i="1"/>
  <c r="AF43" i="1"/>
  <c r="AT42" i="4"/>
  <c r="AH44" i="1"/>
  <c r="G44" i="1"/>
  <c r="H44" i="1" s="1"/>
  <c r="BW42" i="4"/>
  <c r="BV42" i="4"/>
  <c r="BU42" i="4"/>
  <c r="BT42" i="4"/>
  <c r="BS42" i="4"/>
  <c r="BR42" i="4"/>
  <c r="BQ42" i="4"/>
  <c r="BO42" i="4"/>
  <c r="BM42" i="4"/>
  <c r="AE44" i="1"/>
  <c r="BP42" i="4"/>
  <c r="BN42" i="4"/>
  <c r="BL42" i="4"/>
  <c r="AA46" i="1"/>
  <c r="E45" i="1"/>
  <c r="AH25" i="5" l="1"/>
  <c r="AJ25" i="5" s="1"/>
  <c r="AG25" i="5"/>
  <c r="AI25" i="5" s="1"/>
  <c r="AK22" i="5"/>
  <c r="AK23" i="5"/>
  <c r="AB25" i="5"/>
  <c r="AF24" i="5"/>
  <c r="AA26" i="5"/>
  <c r="AC25" i="5"/>
  <c r="AE25" i="5" s="1"/>
  <c r="AD25" i="5"/>
  <c r="F45" i="1"/>
  <c r="D46" i="1"/>
  <c r="J46" i="1" s="1"/>
  <c r="I45" i="1"/>
  <c r="AA47" i="1"/>
  <c r="E46" i="1"/>
  <c r="BW43" i="4"/>
  <c r="BU43" i="4"/>
  <c r="BV43" i="4"/>
  <c r="BT43" i="4"/>
  <c r="BS43" i="4"/>
  <c r="BR43" i="4"/>
  <c r="BP43" i="4"/>
  <c r="BN43" i="4"/>
  <c r="BQ43" i="4"/>
  <c r="BO43" i="4"/>
  <c r="BM43" i="4"/>
  <c r="BL43" i="4"/>
  <c r="AK44" i="4"/>
  <c r="AI44" i="4"/>
  <c r="AG44" i="4"/>
  <c r="AE44" i="4"/>
  <c r="AC44" i="4"/>
  <c r="AA44" i="4"/>
  <c r="AX43" i="4"/>
  <c r="AV43" i="4"/>
  <c r="AT43" i="4"/>
  <c r="AR43" i="4"/>
  <c r="AP43" i="4"/>
  <c r="AN43" i="4"/>
  <c r="AJ44" i="4"/>
  <c r="AF44" i="4"/>
  <c r="AB44" i="4"/>
  <c r="AH44" i="4"/>
  <c r="AD44" i="4"/>
  <c r="AW43" i="4"/>
  <c r="AS43" i="4"/>
  <c r="AO43" i="4"/>
  <c r="AQ43" i="4"/>
  <c r="AU43" i="4"/>
  <c r="AI44" i="1"/>
  <c r="AB44" i="1"/>
  <c r="AF44" i="1"/>
  <c r="AE45" i="1"/>
  <c r="BD47" i="4"/>
  <c r="BB47" i="4"/>
  <c r="AZ47" i="4"/>
  <c r="AH45" i="1"/>
  <c r="G45" i="1"/>
  <c r="H45" i="1" s="1"/>
  <c r="BK47" i="4"/>
  <c r="BJ47" i="4"/>
  <c r="BI47" i="4"/>
  <c r="BH47" i="4"/>
  <c r="BG47" i="4"/>
  <c r="BF47" i="4"/>
  <c r="BE47" i="4"/>
  <c r="BC47" i="4"/>
  <c r="BA47" i="4"/>
  <c r="AH26" i="5" l="1"/>
  <c r="AJ26" i="5" s="1"/>
  <c r="AG26" i="5"/>
  <c r="AI26" i="5" s="1"/>
  <c r="AF25" i="5"/>
  <c r="AB26" i="5"/>
  <c r="AD26" i="5" s="1"/>
  <c r="AA27" i="5"/>
  <c r="AC26" i="5"/>
  <c r="AE26" i="5" s="1"/>
  <c r="F46" i="1"/>
  <c r="D47" i="1"/>
  <c r="J47" i="1" s="1"/>
  <c r="AA48" i="1"/>
  <c r="E47" i="1"/>
  <c r="I46" i="1"/>
  <c r="BV44" i="4"/>
  <c r="BW44" i="4"/>
  <c r="BU44" i="4"/>
  <c r="BS44" i="4"/>
  <c r="BT44" i="4"/>
  <c r="BQ44" i="4"/>
  <c r="BO44" i="4"/>
  <c r="BR44" i="4"/>
  <c r="BP44" i="4"/>
  <c r="BN44" i="4"/>
  <c r="BL44" i="4"/>
  <c r="AJ45" i="4"/>
  <c r="AH45" i="4"/>
  <c r="AF45" i="4"/>
  <c r="AD45" i="4"/>
  <c r="AB45" i="4"/>
  <c r="AW44" i="4"/>
  <c r="AU44" i="4"/>
  <c r="AS44" i="4"/>
  <c r="AQ44" i="4"/>
  <c r="AO44" i="4"/>
  <c r="BM44" i="4"/>
  <c r="AK45" i="4"/>
  <c r="AG45" i="4"/>
  <c r="AC45" i="4"/>
  <c r="AI45" i="4"/>
  <c r="AE45" i="4"/>
  <c r="AA45" i="4"/>
  <c r="AX44" i="4"/>
  <c r="AT44" i="4"/>
  <c r="AP44" i="4"/>
  <c r="AR44" i="4"/>
  <c r="AI45" i="1"/>
  <c r="AB45" i="1"/>
  <c r="AF45" i="1"/>
  <c r="AV44" i="4"/>
  <c r="AN44" i="4"/>
  <c r="AH46" i="1"/>
  <c r="G46" i="1"/>
  <c r="H46" i="1" s="1"/>
  <c r="BK48" i="4"/>
  <c r="BJ48" i="4"/>
  <c r="BI48" i="4"/>
  <c r="BH48" i="4"/>
  <c r="BG48" i="4"/>
  <c r="BF48" i="4"/>
  <c r="BE48" i="4"/>
  <c r="BC48" i="4"/>
  <c r="BA48" i="4"/>
  <c r="AE46" i="1"/>
  <c r="BD48" i="4"/>
  <c r="BB48" i="4"/>
  <c r="AZ48" i="4"/>
  <c r="AH27" i="5" l="1"/>
  <c r="AJ27" i="5" s="1"/>
  <c r="AG27" i="5"/>
  <c r="AI27" i="5" s="1"/>
  <c r="AK24" i="5"/>
  <c r="AK25" i="5"/>
  <c r="AB27" i="5"/>
  <c r="AF26" i="5"/>
  <c r="AA28" i="5"/>
  <c r="AC27" i="5"/>
  <c r="AE27" i="5" s="1"/>
  <c r="AD27" i="5"/>
  <c r="AA49" i="1"/>
  <c r="E48" i="1"/>
  <c r="F47" i="1"/>
  <c r="D48" i="1"/>
  <c r="J48" i="1" s="1"/>
  <c r="I48" i="1"/>
  <c r="I47" i="1"/>
  <c r="BW45" i="4"/>
  <c r="BV45" i="4"/>
  <c r="BU45" i="4"/>
  <c r="BT45" i="4"/>
  <c r="BS45" i="4"/>
  <c r="BR45" i="4"/>
  <c r="BP45" i="4"/>
  <c r="BN45" i="4"/>
  <c r="BQ45" i="4"/>
  <c r="BO45" i="4"/>
  <c r="BM45" i="4"/>
  <c r="AK46" i="4"/>
  <c r="AI46" i="4"/>
  <c r="AG46" i="4"/>
  <c r="AE46" i="4"/>
  <c r="AC46" i="4"/>
  <c r="AA46" i="4"/>
  <c r="AX45" i="4"/>
  <c r="AV45" i="4"/>
  <c r="AT45" i="4"/>
  <c r="AR45" i="4"/>
  <c r="AP45" i="4"/>
  <c r="AN45" i="4"/>
  <c r="AH46" i="4"/>
  <c r="AD46" i="4"/>
  <c r="BL45" i="4"/>
  <c r="AJ46" i="4"/>
  <c r="AF46" i="4"/>
  <c r="AB46" i="4"/>
  <c r="AU45" i="4"/>
  <c r="AQ45" i="4"/>
  <c r="AS45" i="4"/>
  <c r="AW45" i="4"/>
  <c r="AO45" i="4"/>
  <c r="AI46" i="1"/>
  <c r="AB46" i="1"/>
  <c r="AF46" i="1"/>
  <c r="AE47" i="1"/>
  <c r="AH47" i="1"/>
  <c r="G47" i="1"/>
  <c r="H47" i="1" s="1"/>
  <c r="AH28" i="5" l="1"/>
  <c r="AJ28" i="5" s="1"/>
  <c r="AG28" i="5"/>
  <c r="AI28" i="5" s="1"/>
  <c r="AK26" i="5"/>
  <c r="AB28" i="5"/>
  <c r="AF27" i="5"/>
  <c r="AA29" i="5"/>
  <c r="AC28" i="5"/>
  <c r="AE28" i="5" s="1"/>
  <c r="AD28" i="5"/>
  <c r="F48" i="1"/>
  <c r="D49" i="1"/>
  <c r="J49" i="1" s="1"/>
  <c r="BV46" i="4"/>
  <c r="BW46" i="4"/>
  <c r="BU46" i="4"/>
  <c r="BS46" i="4"/>
  <c r="BT46" i="4"/>
  <c r="BQ46" i="4"/>
  <c r="BO46" i="4"/>
  <c r="BR46" i="4"/>
  <c r="BP46" i="4"/>
  <c r="BN46" i="4"/>
  <c r="BL46" i="4"/>
  <c r="BM46" i="4"/>
  <c r="AJ47" i="4"/>
  <c r="AH47" i="4"/>
  <c r="AF47" i="4"/>
  <c r="AD47" i="4"/>
  <c r="AB47" i="4"/>
  <c r="AW46" i="4"/>
  <c r="AU46" i="4"/>
  <c r="AS46" i="4"/>
  <c r="AQ46" i="4"/>
  <c r="AO46" i="4"/>
  <c r="AI47" i="4"/>
  <c r="AE47" i="4"/>
  <c r="AA47" i="4"/>
  <c r="AX46" i="4"/>
  <c r="AK47" i="4"/>
  <c r="AG47" i="4"/>
  <c r="AC47" i="4"/>
  <c r="AV46" i="4"/>
  <c r="AR46" i="4"/>
  <c r="AN46" i="4"/>
  <c r="AT46" i="4"/>
  <c r="AI47" i="1"/>
  <c r="AB47" i="1"/>
  <c r="AF47" i="1"/>
  <c r="AP46" i="4"/>
  <c r="AH48" i="1"/>
  <c r="G48" i="1"/>
  <c r="H48" i="1" s="1"/>
  <c r="BD49" i="4"/>
  <c r="BB49" i="4"/>
  <c r="AZ49" i="4"/>
  <c r="AE48" i="1"/>
  <c r="BK49" i="4"/>
  <c r="BJ49" i="4"/>
  <c r="BI49" i="4"/>
  <c r="BH49" i="4"/>
  <c r="BG49" i="4"/>
  <c r="BF49" i="4"/>
  <c r="BE49" i="4"/>
  <c r="BC49" i="4"/>
  <c r="BA49" i="4"/>
  <c r="AA50" i="1"/>
  <c r="E49" i="1"/>
  <c r="AH29" i="5" l="1"/>
  <c r="AJ29" i="5" s="1"/>
  <c r="AG29" i="5"/>
  <c r="AI29" i="5" s="1"/>
  <c r="AB29" i="5"/>
  <c r="AD29" i="5" s="1"/>
  <c r="AF28" i="5"/>
  <c r="AK27" i="5"/>
  <c r="AA30" i="5"/>
  <c r="AC29" i="5"/>
  <c r="AE29" i="5" s="1"/>
  <c r="F49" i="1"/>
  <c r="D50" i="1"/>
  <c r="J50" i="1" s="1"/>
  <c r="I49" i="1"/>
  <c r="AA51" i="1"/>
  <c r="E50" i="1"/>
  <c r="BW47" i="4"/>
  <c r="BV47" i="4"/>
  <c r="BT47" i="4"/>
  <c r="BU47" i="4"/>
  <c r="BS47" i="4"/>
  <c r="BR47" i="4"/>
  <c r="BP47" i="4"/>
  <c r="BN47" i="4"/>
  <c r="BQ47" i="4"/>
  <c r="BO47" i="4"/>
  <c r="BM47" i="4"/>
  <c r="BL47" i="4"/>
  <c r="AK48" i="4"/>
  <c r="AI48" i="4"/>
  <c r="AG48" i="4"/>
  <c r="AE48" i="4"/>
  <c r="AC48" i="4"/>
  <c r="AA48" i="4"/>
  <c r="AX47" i="4"/>
  <c r="AV47" i="4"/>
  <c r="AT47" i="4"/>
  <c r="AR47" i="4"/>
  <c r="AP47" i="4"/>
  <c r="AN47" i="4"/>
  <c r="AJ48" i="4"/>
  <c r="AF48" i="4"/>
  <c r="AB48" i="4"/>
  <c r="AH48" i="4"/>
  <c r="AD48" i="4"/>
  <c r="AW47" i="4"/>
  <c r="AS47" i="4"/>
  <c r="AO47" i="4"/>
  <c r="AU47" i="4"/>
  <c r="AQ47" i="4"/>
  <c r="AI48" i="1"/>
  <c r="AB48" i="1"/>
  <c r="AF48" i="1"/>
  <c r="AE49" i="1"/>
  <c r="BK50" i="4"/>
  <c r="BJ50" i="4"/>
  <c r="BI50" i="4"/>
  <c r="BH50" i="4"/>
  <c r="BG50" i="4"/>
  <c r="BF50" i="4"/>
  <c r="BE50" i="4"/>
  <c r="BC50" i="4"/>
  <c r="BA50" i="4"/>
  <c r="AH49" i="1"/>
  <c r="G49" i="1"/>
  <c r="H49" i="1" s="1"/>
  <c r="BD50" i="4"/>
  <c r="BB50" i="4"/>
  <c r="AZ50" i="4"/>
  <c r="AH30" i="5" l="1"/>
  <c r="AJ30" i="5" s="1"/>
  <c r="AG30" i="5"/>
  <c r="AI30" i="5" s="1"/>
  <c r="AK28" i="5"/>
  <c r="AB30" i="5"/>
  <c r="AF29" i="5"/>
  <c r="AA31" i="5"/>
  <c r="AC30" i="5"/>
  <c r="AE30" i="5" s="1"/>
  <c r="AD30" i="5"/>
  <c r="F50" i="1"/>
  <c r="D51" i="1"/>
  <c r="J51" i="1" s="1"/>
  <c r="AA52" i="1"/>
  <c r="E51" i="1"/>
  <c r="I51" i="1" s="1"/>
  <c r="I50" i="1"/>
  <c r="BV48" i="4"/>
  <c r="BW48" i="4"/>
  <c r="BU48" i="4"/>
  <c r="BS48" i="4"/>
  <c r="BT48" i="4"/>
  <c r="BQ48" i="4"/>
  <c r="BO48" i="4"/>
  <c r="BR48" i="4"/>
  <c r="BP48" i="4"/>
  <c r="BN48" i="4"/>
  <c r="BL48" i="4"/>
  <c r="AJ49" i="4"/>
  <c r="AH49" i="4"/>
  <c r="AF49" i="4"/>
  <c r="AD49" i="4"/>
  <c r="AB49" i="4"/>
  <c r="AW48" i="4"/>
  <c r="AU48" i="4"/>
  <c r="AS48" i="4"/>
  <c r="AQ48" i="4"/>
  <c r="AO48" i="4"/>
  <c r="AK49" i="4"/>
  <c r="AG49" i="4"/>
  <c r="AC49" i="4"/>
  <c r="BM48" i="4"/>
  <c r="AI49" i="4"/>
  <c r="AE49" i="4"/>
  <c r="AA49" i="4"/>
  <c r="AX48" i="4"/>
  <c r="AT48" i="4"/>
  <c r="AP48" i="4"/>
  <c r="AV48" i="4"/>
  <c r="AN48" i="4"/>
  <c r="AI49" i="1"/>
  <c r="AB49" i="1"/>
  <c r="AF49" i="1"/>
  <c r="AR48" i="4"/>
  <c r="AH50" i="1"/>
  <c r="G50" i="1"/>
  <c r="H50" i="1" s="1"/>
  <c r="BD51" i="4"/>
  <c r="BB51" i="4"/>
  <c r="AZ51" i="4"/>
  <c r="AE50" i="1"/>
  <c r="BK51" i="4"/>
  <c r="BJ51" i="4"/>
  <c r="BI51" i="4"/>
  <c r="BH51" i="4"/>
  <c r="BG51" i="4"/>
  <c r="BF51" i="4"/>
  <c r="BE51" i="4"/>
  <c r="BC51" i="4"/>
  <c r="BA51" i="4"/>
  <c r="AH31" i="5" l="1"/>
  <c r="AJ31" i="5" s="1"/>
  <c r="AG31" i="5"/>
  <c r="AI31" i="5" s="1"/>
  <c r="AB31" i="5"/>
  <c r="AD31" i="5" s="1"/>
  <c r="AK29" i="5"/>
  <c r="AF30" i="5"/>
  <c r="AA32" i="5"/>
  <c r="AC31" i="5"/>
  <c r="AE31" i="5" s="1"/>
  <c r="AA53" i="1"/>
  <c r="E52" i="1"/>
  <c r="I52" i="1" s="1"/>
  <c r="F51" i="1"/>
  <c r="D52" i="1"/>
  <c r="J52" i="1" s="1"/>
  <c r="BW49" i="4"/>
  <c r="BV49" i="4"/>
  <c r="BU49" i="4"/>
  <c r="BT49" i="4"/>
  <c r="BS49" i="4"/>
  <c r="BR49" i="4"/>
  <c r="BP49" i="4"/>
  <c r="BN49" i="4"/>
  <c r="BQ49" i="4"/>
  <c r="BO49" i="4"/>
  <c r="BM49" i="4"/>
  <c r="AK50" i="4"/>
  <c r="AI50" i="4"/>
  <c r="AG50" i="4"/>
  <c r="AE50" i="4"/>
  <c r="AC50" i="4"/>
  <c r="AA50" i="4"/>
  <c r="AX49" i="4"/>
  <c r="AV49" i="4"/>
  <c r="AT49" i="4"/>
  <c r="AR49" i="4"/>
  <c r="AP49" i="4"/>
  <c r="AN49" i="4"/>
  <c r="BL49" i="4"/>
  <c r="AH50" i="4"/>
  <c r="AD50" i="4"/>
  <c r="AJ50" i="4"/>
  <c r="AF50" i="4"/>
  <c r="AB50" i="4"/>
  <c r="AU49" i="4"/>
  <c r="AQ49" i="4"/>
  <c r="AW49" i="4"/>
  <c r="AO49" i="4"/>
  <c r="AS49" i="4"/>
  <c r="AI50" i="1"/>
  <c r="AB50" i="1"/>
  <c r="AF50" i="1"/>
  <c r="AE51" i="1"/>
  <c r="AH51" i="1"/>
  <c r="G51" i="1"/>
  <c r="H51" i="1" s="1"/>
  <c r="AH32" i="5" l="1"/>
  <c r="AJ32" i="5" s="1"/>
  <c r="AG32" i="5"/>
  <c r="AI32" i="5" s="1"/>
  <c r="AB32" i="5"/>
  <c r="AD32" i="5" s="1"/>
  <c r="AK30" i="5"/>
  <c r="AF31" i="5"/>
  <c r="AA33" i="5"/>
  <c r="AC32" i="5"/>
  <c r="AE32" i="5" s="1"/>
  <c r="F52" i="1"/>
  <c r="D53" i="1"/>
  <c r="J53" i="1" s="1"/>
  <c r="BV50" i="4"/>
  <c r="BW50" i="4"/>
  <c r="BU50" i="4"/>
  <c r="BS50" i="4"/>
  <c r="BT50" i="4"/>
  <c r="BQ50" i="4"/>
  <c r="BO50" i="4"/>
  <c r="BR50" i="4"/>
  <c r="BP50" i="4"/>
  <c r="BN50" i="4"/>
  <c r="BL50" i="4"/>
  <c r="BM50" i="4"/>
  <c r="AJ51" i="4"/>
  <c r="AH51" i="4"/>
  <c r="AF51" i="4"/>
  <c r="AD51" i="4"/>
  <c r="AB51" i="4"/>
  <c r="AW50" i="4"/>
  <c r="AU50" i="4"/>
  <c r="AS50" i="4"/>
  <c r="AQ50" i="4"/>
  <c r="AO50" i="4"/>
  <c r="AI51" i="4"/>
  <c r="AE51" i="4"/>
  <c r="AA51" i="4"/>
  <c r="AX50" i="4"/>
  <c r="AK51" i="4"/>
  <c r="AG51" i="4"/>
  <c r="AC51" i="4"/>
  <c r="AV50" i="4"/>
  <c r="AR50" i="4"/>
  <c r="AN50" i="4"/>
  <c r="AP50" i="4"/>
  <c r="AI51" i="1"/>
  <c r="AB51" i="1"/>
  <c r="AF51" i="1"/>
  <c r="AT50" i="4"/>
  <c r="AH52" i="1"/>
  <c r="G52" i="1"/>
  <c r="H52" i="1" s="1"/>
  <c r="BK52" i="4"/>
  <c r="BJ52" i="4"/>
  <c r="BI52" i="4"/>
  <c r="BH52" i="4"/>
  <c r="BG52" i="4"/>
  <c r="BF52" i="4"/>
  <c r="BE52" i="4"/>
  <c r="BC52" i="4"/>
  <c r="BA52" i="4"/>
  <c r="AE52" i="1"/>
  <c r="BD52" i="4"/>
  <c r="BB52" i="4"/>
  <c r="AZ52" i="4"/>
  <c r="AA54" i="1"/>
  <c r="E53" i="1"/>
  <c r="AH33" i="5" l="1"/>
  <c r="AJ33" i="5" s="1"/>
  <c r="AG33" i="5"/>
  <c r="AI33" i="5" s="1"/>
  <c r="AB33" i="5"/>
  <c r="AK31" i="5"/>
  <c r="AF32" i="5"/>
  <c r="AC33" i="5"/>
  <c r="AE33" i="5" s="1"/>
  <c r="AD33" i="5"/>
  <c r="AA55" i="1"/>
  <c r="E54" i="1"/>
  <c r="I54" i="1" s="1"/>
  <c r="BW51" i="4"/>
  <c r="BV51" i="4"/>
  <c r="BT51" i="4"/>
  <c r="BU51" i="4"/>
  <c r="BS51" i="4"/>
  <c r="BR51" i="4"/>
  <c r="BP51" i="4"/>
  <c r="BN51" i="4"/>
  <c r="BQ51" i="4"/>
  <c r="BO51" i="4"/>
  <c r="BM51" i="4"/>
  <c r="BL51" i="4"/>
  <c r="AK52" i="4"/>
  <c r="AI52" i="4"/>
  <c r="AG52" i="4"/>
  <c r="AE52" i="4"/>
  <c r="AC52" i="4"/>
  <c r="AA52" i="4"/>
  <c r="AX51" i="4"/>
  <c r="AV51" i="4"/>
  <c r="AT51" i="4"/>
  <c r="AR51" i="4"/>
  <c r="AP51" i="4"/>
  <c r="AN51" i="4"/>
  <c r="AJ52" i="4"/>
  <c r="AF52" i="4"/>
  <c r="AB52" i="4"/>
  <c r="AH52" i="4"/>
  <c r="AD52" i="4"/>
  <c r="AW51" i="4"/>
  <c r="AS51" i="4"/>
  <c r="AO51" i="4"/>
  <c r="AQ51" i="4"/>
  <c r="AU51" i="4"/>
  <c r="AI52" i="1"/>
  <c r="AB52" i="1"/>
  <c r="AF52" i="1"/>
  <c r="AE53" i="1"/>
  <c r="BD53" i="4"/>
  <c r="BB53" i="4"/>
  <c r="AZ53" i="4"/>
  <c r="AH53" i="1"/>
  <c r="G53" i="1"/>
  <c r="H53" i="1" s="1"/>
  <c r="BK53" i="4"/>
  <c r="BJ53" i="4"/>
  <c r="BI53" i="4"/>
  <c r="BH53" i="4"/>
  <c r="BG53" i="4"/>
  <c r="BF53" i="4"/>
  <c r="BE53" i="4"/>
  <c r="BC53" i="4"/>
  <c r="BA53" i="4"/>
  <c r="F53" i="1"/>
  <c r="D54" i="1"/>
  <c r="J54" i="1" s="1"/>
  <c r="I53" i="1"/>
  <c r="AF33" i="5" l="1"/>
  <c r="AK32" i="5"/>
  <c r="AA56" i="1"/>
  <c r="E55" i="1"/>
  <c r="I55" i="1" s="1"/>
  <c r="BV52" i="4"/>
  <c r="BW52" i="4"/>
  <c r="BU52" i="4"/>
  <c r="BS52" i="4"/>
  <c r="BT52" i="4"/>
  <c r="BQ52" i="4"/>
  <c r="BO52" i="4"/>
  <c r="BR52" i="4"/>
  <c r="BP52" i="4"/>
  <c r="BN52" i="4"/>
  <c r="BL52" i="4"/>
  <c r="AJ53" i="4"/>
  <c r="AH53" i="4"/>
  <c r="AF53" i="4"/>
  <c r="AD53" i="4"/>
  <c r="AB53" i="4"/>
  <c r="AW52" i="4"/>
  <c r="AU52" i="4"/>
  <c r="AS52" i="4"/>
  <c r="AQ52" i="4"/>
  <c r="AO52" i="4"/>
  <c r="BM52" i="4"/>
  <c r="AK53" i="4"/>
  <c r="AG53" i="4"/>
  <c r="AC53" i="4"/>
  <c r="AI53" i="4"/>
  <c r="AE53" i="4"/>
  <c r="AA53" i="4"/>
  <c r="AX52" i="4"/>
  <c r="AT52" i="4"/>
  <c r="AP52" i="4"/>
  <c r="AR52" i="4"/>
  <c r="AI53" i="1"/>
  <c r="AB53" i="1"/>
  <c r="AF53" i="1"/>
  <c r="AV52" i="4"/>
  <c r="AN52" i="4"/>
  <c r="AH54" i="1"/>
  <c r="G54" i="1"/>
  <c r="H54" i="1" s="1"/>
  <c r="BK54" i="4"/>
  <c r="BJ54" i="4"/>
  <c r="BI54" i="4"/>
  <c r="BH54" i="4"/>
  <c r="BG54" i="4"/>
  <c r="BF54" i="4"/>
  <c r="BE54" i="4"/>
  <c r="BC54" i="4"/>
  <c r="BA54" i="4"/>
  <c r="AE54" i="1"/>
  <c r="BD54" i="4"/>
  <c r="BB54" i="4"/>
  <c r="AZ54" i="4"/>
  <c r="F54" i="1"/>
  <c r="D55" i="1"/>
  <c r="J55" i="1" s="1"/>
  <c r="AK33" i="5" l="1"/>
  <c r="AA57" i="1"/>
  <c r="E56" i="1"/>
  <c r="BW53" i="4"/>
  <c r="BV53" i="4"/>
  <c r="BU53" i="4"/>
  <c r="BT53" i="4"/>
  <c r="BS53" i="4"/>
  <c r="BR53" i="4"/>
  <c r="BP53" i="4"/>
  <c r="BN53" i="4"/>
  <c r="BQ53" i="4"/>
  <c r="BO53" i="4"/>
  <c r="BM53" i="4"/>
  <c r="AK54" i="4"/>
  <c r="AI54" i="4"/>
  <c r="AG54" i="4"/>
  <c r="AE54" i="4"/>
  <c r="AC54" i="4"/>
  <c r="AA54" i="4"/>
  <c r="AX53" i="4"/>
  <c r="AV53" i="4"/>
  <c r="AT53" i="4"/>
  <c r="AR53" i="4"/>
  <c r="AP53" i="4"/>
  <c r="AN53" i="4"/>
  <c r="AH54" i="4"/>
  <c r="AD54" i="4"/>
  <c r="BL53" i="4"/>
  <c r="AJ54" i="4"/>
  <c r="AF54" i="4"/>
  <c r="AB54" i="4"/>
  <c r="AU53" i="4"/>
  <c r="AQ53" i="4"/>
  <c r="AS53" i="4"/>
  <c r="AW53" i="4"/>
  <c r="AO53" i="4"/>
  <c r="AI54" i="1"/>
  <c r="AB54" i="1"/>
  <c r="AF54" i="1"/>
  <c r="AE55" i="1"/>
  <c r="BD55" i="4"/>
  <c r="BB55" i="4"/>
  <c r="AZ55" i="4"/>
  <c r="AH55" i="1"/>
  <c r="G55" i="1"/>
  <c r="H55" i="1" s="1"/>
  <c r="BK55" i="4"/>
  <c r="BJ55" i="4"/>
  <c r="BI55" i="4"/>
  <c r="BH55" i="4"/>
  <c r="BG55" i="4"/>
  <c r="BF55" i="4"/>
  <c r="BE55" i="4"/>
  <c r="BC55" i="4"/>
  <c r="BA55" i="4"/>
  <c r="F55" i="1"/>
  <c r="D56" i="1"/>
  <c r="J56" i="1" s="1"/>
  <c r="I56" i="1"/>
  <c r="BV54" i="4" l="1"/>
  <c r="BW54" i="4"/>
  <c r="BU54" i="4"/>
  <c r="BS54" i="4"/>
  <c r="BT54" i="4"/>
  <c r="BQ54" i="4"/>
  <c r="BO54" i="4"/>
  <c r="BR54" i="4"/>
  <c r="BP54" i="4"/>
  <c r="BN54" i="4"/>
  <c r="BL54" i="4"/>
  <c r="BM54" i="4"/>
  <c r="AJ55" i="4"/>
  <c r="AH55" i="4"/>
  <c r="AF55" i="4"/>
  <c r="AD55" i="4"/>
  <c r="AB55" i="4"/>
  <c r="AW54" i="4"/>
  <c r="AU54" i="4"/>
  <c r="AS54" i="4"/>
  <c r="AQ54" i="4"/>
  <c r="AO54" i="4"/>
  <c r="AI55" i="4"/>
  <c r="AE55" i="4"/>
  <c r="AA55" i="4"/>
  <c r="AX54" i="4"/>
  <c r="AK55" i="4"/>
  <c r="AG55" i="4"/>
  <c r="AC55" i="4"/>
  <c r="AV54" i="4"/>
  <c r="AR54" i="4"/>
  <c r="AN54" i="4"/>
  <c r="AT54" i="4"/>
  <c r="AI55" i="1"/>
  <c r="AB55" i="1"/>
  <c r="AF55" i="1"/>
  <c r="AP54" i="4"/>
  <c r="AH56" i="1"/>
  <c r="G56" i="1"/>
  <c r="H56" i="1" s="1"/>
  <c r="BK56" i="4"/>
  <c r="BJ56" i="4"/>
  <c r="BI56" i="4"/>
  <c r="BH56" i="4"/>
  <c r="BG56" i="4"/>
  <c r="BF56" i="4"/>
  <c r="BE56" i="4"/>
  <c r="BC56" i="4"/>
  <c r="BA56" i="4"/>
  <c r="AE56" i="1"/>
  <c r="BD56" i="4"/>
  <c r="BB56" i="4"/>
  <c r="AZ56" i="4"/>
  <c r="F56" i="1"/>
  <c r="D57" i="1"/>
  <c r="J57" i="1" s="1"/>
  <c r="AA58" i="1"/>
  <c r="E57" i="1"/>
  <c r="BW55" i="4" l="1"/>
  <c r="BV55" i="4"/>
  <c r="BT55" i="4"/>
  <c r="BU55" i="4"/>
  <c r="BS55" i="4"/>
  <c r="BR55" i="4"/>
  <c r="BP55" i="4"/>
  <c r="BN55" i="4"/>
  <c r="BQ55" i="4"/>
  <c r="BO55" i="4"/>
  <c r="BM55" i="4"/>
  <c r="BL55" i="4"/>
  <c r="AK56" i="4"/>
  <c r="AI56" i="4"/>
  <c r="AG56" i="4"/>
  <c r="AE56" i="4"/>
  <c r="AC56" i="4"/>
  <c r="AA56" i="4"/>
  <c r="AX55" i="4"/>
  <c r="AV55" i="4"/>
  <c r="AT55" i="4"/>
  <c r="AR55" i="4"/>
  <c r="AP55" i="4"/>
  <c r="AN55" i="4"/>
  <c r="AJ56" i="4"/>
  <c r="AF56" i="4"/>
  <c r="AB56" i="4"/>
  <c r="AH56" i="4"/>
  <c r="AD56" i="4"/>
  <c r="AW55" i="4"/>
  <c r="AS55" i="4"/>
  <c r="AO55" i="4"/>
  <c r="AU55" i="4"/>
  <c r="AQ55" i="4"/>
  <c r="AI56" i="1"/>
  <c r="AB56" i="1"/>
  <c r="AF56" i="1"/>
  <c r="AE57" i="1"/>
  <c r="BD57" i="4"/>
  <c r="BB57" i="4"/>
  <c r="AZ57" i="4"/>
  <c r="AH57" i="1"/>
  <c r="G57" i="1"/>
  <c r="H57" i="1" s="1"/>
  <c r="BK57" i="4"/>
  <c r="BJ57" i="4"/>
  <c r="BI57" i="4"/>
  <c r="BH57" i="4"/>
  <c r="BG57" i="4"/>
  <c r="BF57" i="4"/>
  <c r="BE57" i="4"/>
  <c r="BC57" i="4"/>
  <c r="BA57" i="4"/>
  <c r="F57" i="1"/>
  <c r="D58" i="1"/>
  <c r="J58" i="1" s="1"/>
  <c r="AA59" i="1"/>
  <c r="E58" i="1"/>
  <c r="I57" i="1"/>
  <c r="AA60" i="1" l="1"/>
  <c r="E59" i="1"/>
  <c r="F58" i="1"/>
  <c r="I59" i="1"/>
  <c r="D59" i="1"/>
  <c r="J59" i="1" s="1"/>
  <c r="I58" i="1"/>
  <c r="BV56" i="4"/>
  <c r="BW56" i="4"/>
  <c r="BU56" i="4"/>
  <c r="BS56" i="4"/>
  <c r="BT56" i="4"/>
  <c r="BQ56" i="4"/>
  <c r="BO56" i="4"/>
  <c r="BR56" i="4"/>
  <c r="BP56" i="4"/>
  <c r="BN56" i="4"/>
  <c r="BL56" i="4"/>
  <c r="AJ57" i="4"/>
  <c r="AH57" i="4"/>
  <c r="AF57" i="4"/>
  <c r="AD57" i="4"/>
  <c r="AB57" i="4"/>
  <c r="AW56" i="4"/>
  <c r="AU56" i="4"/>
  <c r="AS56" i="4"/>
  <c r="AQ56" i="4"/>
  <c r="AO56" i="4"/>
  <c r="AK57" i="4"/>
  <c r="AG57" i="4"/>
  <c r="AC57" i="4"/>
  <c r="BM56" i="4"/>
  <c r="AI57" i="4"/>
  <c r="AE57" i="4"/>
  <c r="AA57" i="4"/>
  <c r="AX56" i="4"/>
  <c r="AT56" i="4"/>
  <c r="AP56" i="4"/>
  <c r="AV56" i="4"/>
  <c r="AN56" i="4"/>
  <c r="AI57" i="1"/>
  <c r="AB57" i="1"/>
  <c r="AF57" i="1"/>
  <c r="AR56" i="4"/>
  <c r="AH58" i="1"/>
  <c r="G58" i="1"/>
  <c r="H58" i="1" s="1"/>
  <c r="BK58" i="4"/>
  <c r="BJ58" i="4"/>
  <c r="BI58" i="4"/>
  <c r="BH58" i="4"/>
  <c r="BG58" i="4"/>
  <c r="BF58" i="4"/>
  <c r="BE58" i="4"/>
  <c r="BC58" i="4"/>
  <c r="BA58" i="4"/>
  <c r="AE58" i="1"/>
  <c r="BD58" i="4"/>
  <c r="BB58" i="4"/>
  <c r="AZ58" i="4"/>
  <c r="F59" i="1" l="1"/>
  <c r="D60" i="1"/>
  <c r="J60" i="1" s="1"/>
  <c r="BW57" i="4"/>
  <c r="BV57" i="4"/>
  <c r="BU57" i="4"/>
  <c r="BT57" i="4"/>
  <c r="BS57" i="4"/>
  <c r="BR57" i="4"/>
  <c r="BP57" i="4"/>
  <c r="BN57" i="4"/>
  <c r="BQ57" i="4"/>
  <c r="BO57" i="4"/>
  <c r="BM57" i="4"/>
  <c r="AK58" i="4"/>
  <c r="AI58" i="4"/>
  <c r="AG58" i="4"/>
  <c r="AE58" i="4"/>
  <c r="AC58" i="4"/>
  <c r="AA58" i="4"/>
  <c r="AX57" i="4"/>
  <c r="AV57" i="4"/>
  <c r="AT57" i="4"/>
  <c r="AR57" i="4"/>
  <c r="AP57" i="4"/>
  <c r="AN57" i="4"/>
  <c r="BL57" i="4"/>
  <c r="AH58" i="4"/>
  <c r="AD58" i="4"/>
  <c r="AJ58" i="4"/>
  <c r="AF58" i="4"/>
  <c r="AB58" i="4"/>
  <c r="AU57" i="4"/>
  <c r="AQ57" i="4"/>
  <c r="AW57" i="4"/>
  <c r="AO57" i="4"/>
  <c r="AS57" i="4"/>
  <c r="AI58" i="1"/>
  <c r="AB58" i="1"/>
  <c r="AF58" i="1"/>
  <c r="AE59" i="1"/>
  <c r="BD59" i="4"/>
  <c r="BB59" i="4"/>
  <c r="AZ59" i="4"/>
  <c r="AH59" i="1"/>
  <c r="G59" i="1"/>
  <c r="H59" i="1" s="1"/>
  <c r="BK59" i="4"/>
  <c r="BJ59" i="4"/>
  <c r="BI59" i="4"/>
  <c r="BH59" i="4"/>
  <c r="BG59" i="4"/>
  <c r="BF59" i="4"/>
  <c r="BE59" i="4"/>
  <c r="BC59" i="4"/>
  <c r="BA59" i="4"/>
  <c r="AA61" i="1"/>
  <c r="E60" i="1"/>
  <c r="F60" i="1" l="1"/>
  <c r="D61" i="1"/>
  <c r="J61" i="1" s="1"/>
  <c r="AA62" i="1"/>
  <c r="E61" i="1"/>
  <c r="I61" i="1" s="1"/>
  <c r="I60" i="1"/>
  <c r="BV58" i="4"/>
  <c r="BW58" i="4"/>
  <c r="BU58" i="4"/>
  <c r="BS58" i="4"/>
  <c r="BT58" i="4"/>
  <c r="BQ58" i="4"/>
  <c r="BO58" i="4"/>
  <c r="BR58" i="4"/>
  <c r="BP58" i="4"/>
  <c r="BN58" i="4"/>
  <c r="BL58" i="4"/>
  <c r="BM58" i="4"/>
  <c r="AJ59" i="4"/>
  <c r="AH59" i="4"/>
  <c r="AF59" i="4"/>
  <c r="AD59" i="4"/>
  <c r="AB59" i="4"/>
  <c r="AW58" i="4"/>
  <c r="AU58" i="4"/>
  <c r="AS58" i="4"/>
  <c r="AQ58" i="4"/>
  <c r="AO58" i="4"/>
  <c r="AI59" i="4"/>
  <c r="AE59" i="4"/>
  <c r="AA59" i="4"/>
  <c r="AX58" i="4"/>
  <c r="AK59" i="4"/>
  <c r="AG59" i="4"/>
  <c r="AC59" i="4"/>
  <c r="AV58" i="4"/>
  <c r="AR58" i="4"/>
  <c r="AN58" i="4"/>
  <c r="AP58" i="4"/>
  <c r="AI59" i="1"/>
  <c r="AB59" i="1"/>
  <c r="AF59" i="1"/>
  <c r="AT58" i="4"/>
  <c r="AH60" i="1"/>
  <c r="G60" i="1"/>
  <c r="H60" i="1" s="1"/>
  <c r="BK60" i="4"/>
  <c r="BJ60" i="4"/>
  <c r="BI60" i="4"/>
  <c r="BH60" i="4"/>
  <c r="BG60" i="4"/>
  <c r="BF60" i="4"/>
  <c r="BE60" i="4"/>
  <c r="BC60" i="4"/>
  <c r="BA60" i="4"/>
  <c r="AE60" i="1"/>
  <c r="BD60" i="4"/>
  <c r="BB60" i="4"/>
  <c r="AZ60" i="4"/>
  <c r="AA63" i="1" l="1"/>
  <c r="E62" i="1"/>
  <c r="F61" i="1"/>
  <c r="D62" i="1"/>
  <c r="J62" i="1" s="1"/>
  <c r="I62" i="1"/>
  <c r="BW59" i="4"/>
  <c r="BV59" i="4"/>
  <c r="BT59" i="4"/>
  <c r="BU59" i="4"/>
  <c r="BS59" i="4"/>
  <c r="BR59" i="4"/>
  <c r="BP59" i="4"/>
  <c r="BN59" i="4"/>
  <c r="BQ59" i="4"/>
  <c r="BO59" i="4"/>
  <c r="BM59" i="4"/>
  <c r="AJ60" i="4"/>
  <c r="BL59" i="4"/>
  <c r="AI60" i="4"/>
  <c r="AG60" i="4"/>
  <c r="AE60" i="4"/>
  <c r="AC60" i="4"/>
  <c r="AA60" i="4"/>
  <c r="AX59" i="4"/>
  <c r="AV59" i="4"/>
  <c r="AT59" i="4"/>
  <c r="AR59" i="4"/>
  <c r="AP59" i="4"/>
  <c r="AN59" i="4"/>
  <c r="AK60" i="4"/>
  <c r="AF60" i="4"/>
  <c r="AB60" i="4"/>
  <c r="AH60" i="4"/>
  <c r="AD60" i="4"/>
  <c r="AW59" i="4"/>
  <c r="AS59" i="4"/>
  <c r="AO59" i="4"/>
  <c r="AQ59" i="4"/>
  <c r="AU59" i="4"/>
  <c r="AI60" i="1"/>
  <c r="AB60" i="1"/>
  <c r="AF60" i="1"/>
  <c r="AE61" i="1"/>
  <c r="BD61" i="4"/>
  <c r="BB61" i="4"/>
  <c r="AZ61" i="4"/>
  <c r="AH61" i="1"/>
  <c r="G61" i="1"/>
  <c r="H61" i="1" s="1"/>
  <c r="BK61" i="4"/>
  <c r="BJ61" i="4"/>
  <c r="BI61" i="4"/>
  <c r="BH61" i="4"/>
  <c r="BG61" i="4"/>
  <c r="BF61" i="4"/>
  <c r="BE61" i="4"/>
  <c r="BC61" i="4"/>
  <c r="BA61" i="4"/>
  <c r="BV60" i="4" l="1"/>
  <c r="BW60" i="4"/>
  <c r="BU60" i="4"/>
  <c r="BS60" i="4"/>
  <c r="BT60" i="4"/>
  <c r="BQ60" i="4"/>
  <c r="BO60" i="4"/>
  <c r="BR60" i="4"/>
  <c r="BP60" i="4"/>
  <c r="BN60" i="4"/>
  <c r="BL60" i="4"/>
  <c r="AK61" i="4"/>
  <c r="AI61" i="4"/>
  <c r="AG61" i="4"/>
  <c r="AE61" i="4"/>
  <c r="AC61" i="4"/>
  <c r="AA61" i="4"/>
  <c r="AJ61" i="4"/>
  <c r="AF61" i="4"/>
  <c r="AB61" i="4"/>
  <c r="AW60" i="4"/>
  <c r="AU60" i="4"/>
  <c r="AS60" i="4"/>
  <c r="AQ60" i="4"/>
  <c r="AO60" i="4"/>
  <c r="BM60" i="4"/>
  <c r="AH61" i="4"/>
  <c r="AD61" i="4"/>
  <c r="AX60" i="4"/>
  <c r="AT60" i="4"/>
  <c r="AP60" i="4"/>
  <c r="AR60" i="4"/>
  <c r="AI61" i="1"/>
  <c r="AB61" i="1"/>
  <c r="AV60" i="4"/>
  <c r="AN60" i="4"/>
  <c r="AF61" i="1"/>
  <c r="AH62" i="1"/>
  <c r="G62" i="1"/>
  <c r="H62" i="1" s="1"/>
  <c r="BK62" i="4"/>
  <c r="BJ62" i="4"/>
  <c r="BI62" i="4"/>
  <c r="BH62" i="4"/>
  <c r="BG62" i="4"/>
  <c r="BF62" i="4"/>
  <c r="BE62" i="4"/>
  <c r="BC62" i="4"/>
  <c r="BA62" i="4"/>
  <c r="AE62" i="1"/>
  <c r="BD62" i="4"/>
  <c r="BB62" i="4"/>
  <c r="AZ62" i="4"/>
  <c r="AA64" i="1"/>
  <c r="E63" i="1"/>
  <c r="I63" i="1" s="1"/>
  <c r="F62" i="1"/>
  <c r="D63" i="1"/>
  <c r="J63" i="1" s="1"/>
  <c r="F63" i="1" l="1"/>
  <c r="D64" i="1"/>
  <c r="J64" i="1" s="1"/>
  <c r="BW61" i="4"/>
  <c r="BV61" i="4"/>
  <c r="BU61" i="4"/>
  <c r="BT61" i="4"/>
  <c r="BS61" i="4"/>
  <c r="BR61" i="4"/>
  <c r="BP61" i="4"/>
  <c r="BN61" i="4"/>
  <c r="BQ61" i="4"/>
  <c r="BO61" i="4"/>
  <c r="BM61" i="4"/>
  <c r="AJ62" i="4"/>
  <c r="AH62" i="4"/>
  <c r="AF62" i="4"/>
  <c r="AD62" i="4"/>
  <c r="AB62" i="4"/>
  <c r="AK62" i="4"/>
  <c r="AG62" i="4"/>
  <c r="AC62" i="4"/>
  <c r="AX61" i="4"/>
  <c r="AV61" i="4"/>
  <c r="AT61" i="4"/>
  <c r="AR61" i="4"/>
  <c r="AP61" i="4"/>
  <c r="AN61" i="4"/>
  <c r="AE62" i="4"/>
  <c r="BL61" i="4"/>
  <c r="AI62" i="4"/>
  <c r="AA62" i="4"/>
  <c r="AU61" i="4"/>
  <c r="AQ61" i="4"/>
  <c r="AS61" i="4"/>
  <c r="AW61" i="4"/>
  <c r="AO61" i="4"/>
  <c r="AI62" i="1"/>
  <c r="AB62" i="1"/>
  <c r="AF62" i="1"/>
  <c r="AE63" i="1"/>
  <c r="BD63" i="4"/>
  <c r="BB63" i="4"/>
  <c r="AH63" i="1"/>
  <c r="G63" i="1"/>
  <c r="H63" i="1" s="1"/>
  <c r="BK63" i="4"/>
  <c r="BJ63" i="4"/>
  <c r="BI63" i="4"/>
  <c r="BH63" i="4"/>
  <c r="BG63" i="4"/>
  <c r="BF63" i="4"/>
  <c r="BE63" i="4"/>
  <c r="BC63" i="4"/>
  <c r="BA63" i="4"/>
  <c r="AZ63" i="4"/>
  <c r="AA65" i="1"/>
  <c r="E64" i="1"/>
  <c r="I64" i="1" s="1"/>
  <c r="AA66" i="1" l="1"/>
  <c r="E65" i="1"/>
  <c r="BV62" i="4"/>
  <c r="BW62" i="4"/>
  <c r="BU62" i="4"/>
  <c r="BS62" i="4"/>
  <c r="BT62" i="4"/>
  <c r="BQ62" i="4"/>
  <c r="BO62" i="4"/>
  <c r="BR62" i="4"/>
  <c r="BP62" i="4"/>
  <c r="BN62" i="4"/>
  <c r="BL62" i="4"/>
  <c r="AK63" i="4"/>
  <c r="AI63" i="4"/>
  <c r="AG63" i="4"/>
  <c r="AE63" i="4"/>
  <c r="AC63" i="4"/>
  <c r="AA63" i="4"/>
  <c r="BM62" i="4"/>
  <c r="AH63" i="4"/>
  <c r="AD63" i="4"/>
  <c r="AW62" i="4"/>
  <c r="AU62" i="4"/>
  <c r="AS62" i="4"/>
  <c r="AQ62" i="4"/>
  <c r="AO62" i="4"/>
  <c r="AJ63" i="4"/>
  <c r="AB63" i="4"/>
  <c r="AX62" i="4"/>
  <c r="AF63" i="4"/>
  <c r="AV62" i="4"/>
  <c r="AR62" i="4"/>
  <c r="AN62" i="4"/>
  <c r="AT62" i="4"/>
  <c r="AI63" i="1"/>
  <c r="AB63" i="1"/>
  <c r="AP62" i="4"/>
  <c r="AH64" i="1"/>
  <c r="G64" i="1"/>
  <c r="H64" i="1" s="1"/>
  <c r="BK64" i="4"/>
  <c r="BJ64" i="4"/>
  <c r="BI64" i="4"/>
  <c r="BH64" i="4"/>
  <c r="BG64" i="4"/>
  <c r="BF64" i="4"/>
  <c r="BE64" i="4"/>
  <c r="BC64" i="4"/>
  <c r="BA64" i="4"/>
  <c r="AF63" i="1"/>
  <c r="AE64" i="1"/>
  <c r="BD64" i="4"/>
  <c r="BB64" i="4"/>
  <c r="AZ64" i="4"/>
  <c r="F64" i="1"/>
  <c r="D65" i="1"/>
  <c r="J65" i="1" s="1"/>
  <c r="BW63" i="4" l="1"/>
  <c r="BV63" i="4"/>
  <c r="BT63" i="4"/>
  <c r="BU63" i="4"/>
  <c r="BS63" i="4"/>
  <c r="BR63" i="4"/>
  <c r="BP63" i="4"/>
  <c r="BN63" i="4"/>
  <c r="BQ63" i="4"/>
  <c r="BO63" i="4"/>
  <c r="BM63" i="4"/>
  <c r="AJ64" i="4"/>
  <c r="AH64" i="4"/>
  <c r="AF64" i="4"/>
  <c r="AD64" i="4"/>
  <c r="AB64" i="4"/>
  <c r="BL63" i="4"/>
  <c r="AI64" i="4"/>
  <c r="AE64" i="4"/>
  <c r="AA64" i="4"/>
  <c r="AX63" i="4"/>
  <c r="AV63" i="4"/>
  <c r="AT63" i="4"/>
  <c r="AR63" i="4"/>
  <c r="AP63" i="4"/>
  <c r="AN63" i="4"/>
  <c r="AG64" i="4"/>
  <c r="AK64" i="4"/>
  <c r="AC64" i="4"/>
  <c r="AW63" i="4"/>
  <c r="AS63" i="4"/>
  <c r="AO63" i="4"/>
  <c r="AU63" i="4"/>
  <c r="AQ63" i="4"/>
  <c r="AI64" i="1"/>
  <c r="AB64" i="1"/>
  <c r="AF64" i="1"/>
  <c r="AE65" i="1"/>
  <c r="BD65" i="4"/>
  <c r="BB65" i="4"/>
  <c r="AH65" i="1"/>
  <c r="G65" i="1"/>
  <c r="H65" i="1" s="1"/>
  <c r="BK65" i="4"/>
  <c r="BJ65" i="4"/>
  <c r="BI65" i="4"/>
  <c r="BH65" i="4"/>
  <c r="BG65" i="4"/>
  <c r="BF65" i="4"/>
  <c r="BE65" i="4"/>
  <c r="BC65" i="4"/>
  <c r="BA65" i="4"/>
  <c r="AZ65" i="4"/>
  <c r="F65" i="1"/>
  <c r="D66" i="1"/>
  <c r="J66" i="1" s="1"/>
  <c r="I65" i="1"/>
  <c r="AA67" i="1"/>
  <c r="E66" i="1"/>
  <c r="I66" i="1" s="1"/>
  <c r="AA68" i="1" l="1"/>
  <c r="E67" i="1"/>
  <c r="BV64" i="4"/>
  <c r="BW64" i="4"/>
  <c r="BU64" i="4"/>
  <c r="BS64" i="4"/>
  <c r="BT64" i="4"/>
  <c r="BQ64" i="4"/>
  <c r="BO64" i="4"/>
  <c r="BR64" i="4"/>
  <c r="BP64" i="4"/>
  <c r="BN64" i="4"/>
  <c r="BL64" i="4"/>
  <c r="AK65" i="4"/>
  <c r="AI65" i="4"/>
  <c r="AG65" i="4"/>
  <c r="AE65" i="4"/>
  <c r="AC65" i="4"/>
  <c r="AA65" i="4"/>
  <c r="AJ65" i="4"/>
  <c r="AF65" i="4"/>
  <c r="AB65" i="4"/>
  <c r="AW64" i="4"/>
  <c r="AU64" i="4"/>
  <c r="AS64" i="4"/>
  <c r="AQ64" i="4"/>
  <c r="AO64" i="4"/>
  <c r="AD65" i="4"/>
  <c r="BM64" i="4"/>
  <c r="AH65" i="4"/>
  <c r="AX64" i="4"/>
  <c r="AT64" i="4"/>
  <c r="AP64" i="4"/>
  <c r="AV64" i="4"/>
  <c r="AN64" i="4"/>
  <c r="AI65" i="1"/>
  <c r="AB65" i="1"/>
  <c r="AR64" i="4"/>
  <c r="AF65" i="1"/>
  <c r="AH66" i="1"/>
  <c r="G66" i="1"/>
  <c r="H66" i="1" s="1"/>
  <c r="BK66" i="4"/>
  <c r="BJ66" i="4"/>
  <c r="BI66" i="4"/>
  <c r="BH66" i="4"/>
  <c r="BG66" i="4"/>
  <c r="BF66" i="4"/>
  <c r="BE66" i="4"/>
  <c r="BC66" i="4"/>
  <c r="BA66" i="4"/>
  <c r="AE66" i="1"/>
  <c r="BD66" i="4"/>
  <c r="BB66" i="4"/>
  <c r="AZ66" i="4"/>
  <c r="F66" i="1"/>
  <c r="I67" i="1"/>
  <c r="D67" i="1"/>
  <c r="J67" i="1" s="1"/>
  <c r="BW65" i="4" l="1"/>
  <c r="BV65" i="4"/>
  <c r="BU65" i="4"/>
  <c r="BT65" i="4"/>
  <c r="BS65" i="4"/>
  <c r="BR65" i="4"/>
  <c r="BP65" i="4"/>
  <c r="BN65" i="4"/>
  <c r="BQ65" i="4"/>
  <c r="BO65" i="4"/>
  <c r="BM65" i="4"/>
  <c r="AJ66" i="4"/>
  <c r="AH66" i="4"/>
  <c r="AF66" i="4"/>
  <c r="AD66" i="4"/>
  <c r="AB66" i="4"/>
  <c r="AK66" i="4"/>
  <c r="AG66" i="4"/>
  <c r="AC66" i="4"/>
  <c r="AX65" i="4"/>
  <c r="AV65" i="4"/>
  <c r="AT65" i="4"/>
  <c r="AR65" i="4"/>
  <c r="AP65" i="4"/>
  <c r="AN65" i="4"/>
  <c r="BL65" i="4"/>
  <c r="AI66" i="4"/>
  <c r="AA66" i="4"/>
  <c r="AE66" i="4"/>
  <c r="AU65" i="4"/>
  <c r="AQ65" i="4"/>
  <c r="AW65" i="4"/>
  <c r="AO65" i="4"/>
  <c r="AS65" i="4"/>
  <c r="AI66" i="1"/>
  <c r="AB66" i="1"/>
  <c r="AF66" i="1"/>
  <c r="AE67" i="1"/>
  <c r="BD67" i="4"/>
  <c r="BB67" i="4"/>
  <c r="AH67" i="1"/>
  <c r="G67" i="1"/>
  <c r="H67" i="1" s="1"/>
  <c r="BK67" i="4"/>
  <c r="BJ67" i="4"/>
  <c r="BI67" i="4"/>
  <c r="BH67" i="4"/>
  <c r="BG67" i="4"/>
  <c r="BF67" i="4"/>
  <c r="BE67" i="4"/>
  <c r="BC67" i="4"/>
  <c r="BA67" i="4"/>
  <c r="AZ67" i="4"/>
  <c r="F67" i="1"/>
  <c r="D68" i="1"/>
  <c r="J68" i="1" s="1"/>
  <c r="AA69" i="1"/>
  <c r="E68" i="1"/>
  <c r="F68" i="1" l="1"/>
  <c r="D69" i="1"/>
  <c r="J69" i="1" s="1"/>
  <c r="I68" i="1"/>
  <c r="BV66" i="4"/>
  <c r="BW66" i="4"/>
  <c r="BU66" i="4"/>
  <c r="BS66" i="4"/>
  <c r="BT66" i="4"/>
  <c r="BQ66" i="4"/>
  <c r="BO66" i="4"/>
  <c r="BR66" i="4"/>
  <c r="BP66" i="4"/>
  <c r="BN66" i="4"/>
  <c r="BL66" i="4"/>
  <c r="AK67" i="4"/>
  <c r="AI67" i="4"/>
  <c r="AG67" i="4"/>
  <c r="AE67" i="4"/>
  <c r="AC67" i="4"/>
  <c r="AA67" i="4"/>
  <c r="BM66" i="4"/>
  <c r="AH67" i="4"/>
  <c r="AD67" i="4"/>
  <c r="AW66" i="4"/>
  <c r="AU66" i="4"/>
  <c r="AS66" i="4"/>
  <c r="AQ66" i="4"/>
  <c r="AO66" i="4"/>
  <c r="AF67" i="4"/>
  <c r="AX66" i="4"/>
  <c r="AJ67" i="4"/>
  <c r="AB67" i="4"/>
  <c r="AV66" i="4"/>
  <c r="AR66" i="4"/>
  <c r="AN66" i="4"/>
  <c r="AP66" i="4"/>
  <c r="AI67" i="1"/>
  <c r="AB67" i="1"/>
  <c r="AT66" i="4"/>
  <c r="AH68" i="1"/>
  <c r="G68" i="1"/>
  <c r="H68" i="1" s="1"/>
  <c r="BK68" i="4"/>
  <c r="BJ68" i="4"/>
  <c r="BI68" i="4"/>
  <c r="BH68" i="4"/>
  <c r="BG68" i="4"/>
  <c r="BF68" i="4"/>
  <c r="BE68" i="4"/>
  <c r="BC68" i="4"/>
  <c r="BA68" i="4"/>
  <c r="AF67" i="1"/>
  <c r="AE68" i="1"/>
  <c r="BD68" i="4"/>
  <c r="BB68" i="4"/>
  <c r="AZ68" i="4"/>
  <c r="AA70" i="1"/>
  <c r="E69" i="1"/>
  <c r="I69" i="1" s="1"/>
  <c r="AA71" i="1" l="1"/>
  <c r="E70" i="1"/>
  <c r="F69" i="1"/>
  <c r="D70" i="1"/>
  <c r="J70" i="1" s="1"/>
  <c r="I70" i="1"/>
  <c r="BW67" i="4"/>
  <c r="BV67" i="4"/>
  <c r="BT67" i="4"/>
  <c r="BU67" i="4"/>
  <c r="BS67" i="4"/>
  <c r="BR67" i="4"/>
  <c r="BP67" i="4"/>
  <c r="BN67" i="4"/>
  <c r="BQ67" i="4"/>
  <c r="BO67" i="4"/>
  <c r="BM67" i="4"/>
  <c r="AJ68" i="4"/>
  <c r="AH68" i="4"/>
  <c r="AF68" i="4"/>
  <c r="AD68" i="4"/>
  <c r="AB68" i="4"/>
  <c r="BL67" i="4"/>
  <c r="AI68" i="4"/>
  <c r="AE68" i="4"/>
  <c r="AA68" i="4"/>
  <c r="AX67" i="4"/>
  <c r="AV67" i="4"/>
  <c r="AT67" i="4"/>
  <c r="AR67" i="4"/>
  <c r="AP67" i="4"/>
  <c r="AN67" i="4"/>
  <c r="AK68" i="4"/>
  <c r="AC68" i="4"/>
  <c r="AG68" i="4"/>
  <c r="AW67" i="4"/>
  <c r="AS67" i="4"/>
  <c r="AO67" i="4"/>
  <c r="AQ67" i="4"/>
  <c r="AU67" i="4"/>
  <c r="AI68" i="1"/>
  <c r="AB68" i="1"/>
  <c r="AF68" i="1"/>
  <c r="AE69" i="1"/>
  <c r="BD69" i="4"/>
  <c r="BB69" i="4"/>
  <c r="AH69" i="1"/>
  <c r="G69" i="1"/>
  <c r="H69" i="1" s="1"/>
  <c r="BK69" i="4"/>
  <c r="BJ69" i="4"/>
  <c r="BI69" i="4"/>
  <c r="BH69" i="4"/>
  <c r="BG69" i="4"/>
  <c r="BF69" i="4"/>
  <c r="BE69" i="4"/>
  <c r="BC69" i="4"/>
  <c r="BA69" i="4"/>
  <c r="AZ69" i="4"/>
  <c r="F70" i="1" l="1"/>
  <c r="D71" i="1"/>
  <c r="J71" i="1" s="1"/>
  <c r="BV68" i="4"/>
  <c r="BW68" i="4"/>
  <c r="BU68" i="4"/>
  <c r="BS68" i="4"/>
  <c r="BT68" i="4"/>
  <c r="BQ68" i="4"/>
  <c r="BO68" i="4"/>
  <c r="BR68" i="4"/>
  <c r="BP68" i="4"/>
  <c r="BN68" i="4"/>
  <c r="BL68" i="4"/>
  <c r="AK69" i="4"/>
  <c r="AI69" i="4"/>
  <c r="AG69" i="4"/>
  <c r="AE69" i="4"/>
  <c r="AC69" i="4"/>
  <c r="AA69" i="4"/>
  <c r="AJ69" i="4"/>
  <c r="AF69" i="4"/>
  <c r="AB69" i="4"/>
  <c r="AW68" i="4"/>
  <c r="AU68" i="4"/>
  <c r="AS68" i="4"/>
  <c r="AQ68" i="4"/>
  <c r="AO68" i="4"/>
  <c r="BM68" i="4"/>
  <c r="AH69" i="4"/>
  <c r="AD69" i="4"/>
  <c r="AX68" i="4"/>
  <c r="AT68" i="4"/>
  <c r="AP68" i="4"/>
  <c r="AR68" i="4"/>
  <c r="AI69" i="1"/>
  <c r="AB69" i="1"/>
  <c r="AV68" i="4"/>
  <c r="AN68" i="4"/>
  <c r="AF69" i="1"/>
  <c r="AH70" i="1"/>
  <c r="G70" i="1"/>
  <c r="H70" i="1" s="1"/>
  <c r="BK70" i="4"/>
  <c r="BJ70" i="4"/>
  <c r="BI70" i="4"/>
  <c r="BH70" i="4"/>
  <c r="BG70" i="4"/>
  <c r="BF70" i="4"/>
  <c r="BE70" i="4"/>
  <c r="BC70" i="4"/>
  <c r="BA70" i="4"/>
  <c r="AE70" i="1"/>
  <c r="BD70" i="4"/>
  <c r="BB70" i="4"/>
  <c r="AZ70" i="4"/>
  <c r="AA72" i="1"/>
  <c r="E71" i="1"/>
  <c r="F71" i="1" l="1"/>
  <c r="D72" i="1"/>
  <c r="J72" i="1" s="1"/>
  <c r="I71" i="1"/>
  <c r="AA73" i="1"/>
  <c r="E72" i="1"/>
  <c r="BW69" i="4"/>
  <c r="BV69" i="4"/>
  <c r="BU69" i="4"/>
  <c r="BT69" i="4"/>
  <c r="BS69" i="4"/>
  <c r="BR69" i="4"/>
  <c r="BP69" i="4"/>
  <c r="BN69" i="4"/>
  <c r="BQ69" i="4"/>
  <c r="BO69" i="4"/>
  <c r="BM69" i="4"/>
  <c r="AJ70" i="4"/>
  <c r="AH70" i="4"/>
  <c r="AF70" i="4"/>
  <c r="AD70" i="4"/>
  <c r="AB70" i="4"/>
  <c r="AK70" i="4"/>
  <c r="AG70" i="4"/>
  <c r="AC70" i="4"/>
  <c r="AX69" i="4"/>
  <c r="AV69" i="4"/>
  <c r="AT69" i="4"/>
  <c r="AR69" i="4"/>
  <c r="AP69" i="4"/>
  <c r="AE70" i="4"/>
  <c r="BL69" i="4"/>
  <c r="AI70" i="4"/>
  <c r="AA70" i="4"/>
  <c r="AU69" i="4"/>
  <c r="AQ69" i="4"/>
  <c r="AN69" i="4"/>
  <c r="AS69" i="4"/>
  <c r="AW69" i="4"/>
  <c r="AO69" i="4"/>
  <c r="AI70" i="1"/>
  <c r="AB70" i="1"/>
  <c r="AF70" i="1"/>
  <c r="AE71" i="1"/>
  <c r="BD71" i="4"/>
  <c r="BB71" i="4"/>
  <c r="AH71" i="1"/>
  <c r="G71" i="1"/>
  <c r="H71" i="1" s="1"/>
  <c r="BK71" i="4"/>
  <c r="BJ71" i="4"/>
  <c r="BI71" i="4"/>
  <c r="BH71" i="4"/>
  <c r="BG71" i="4"/>
  <c r="BF71" i="4"/>
  <c r="BE71" i="4"/>
  <c r="BC71" i="4"/>
  <c r="BA71" i="4"/>
  <c r="AZ71" i="4"/>
  <c r="F72" i="1" l="1"/>
  <c r="D73" i="1"/>
  <c r="J73" i="1" s="1"/>
  <c r="AA74" i="1"/>
  <c r="E73" i="1"/>
  <c r="I73" i="1" s="1"/>
  <c r="I72" i="1"/>
  <c r="BV70" i="4"/>
  <c r="BW70" i="4"/>
  <c r="BU70" i="4"/>
  <c r="BS70" i="4"/>
  <c r="BT70" i="4"/>
  <c r="BQ70" i="4"/>
  <c r="BO70" i="4"/>
  <c r="BR70" i="4"/>
  <c r="BP70" i="4"/>
  <c r="BN70" i="4"/>
  <c r="BL70" i="4"/>
  <c r="AK71" i="4"/>
  <c r="AI71" i="4"/>
  <c r="AG71" i="4"/>
  <c r="AE71" i="4"/>
  <c r="AC71" i="4"/>
  <c r="AA71" i="4"/>
  <c r="BM70" i="4"/>
  <c r="AH71" i="4"/>
  <c r="AD71" i="4"/>
  <c r="AW70" i="4"/>
  <c r="AU70" i="4"/>
  <c r="AS70" i="4"/>
  <c r="AQ70" i="4"/>
  <c r="AO70" i="4"/>
  <c r="AJ71" i="4"/>
  <c r="AB71" i="4"/>
  <c r="AX70" i="4"/>
  <c r="AF71" i="4"/>
  <c r="AV70" i="4"/>
  <c r="AR70" i="4"/>
  <c r="AT70" i="4"/>
  <c r="AN70" i="4"/>
  <c r="AI71" i="1"/>
  <c r="AB71" i="1"/>
  <c r="AP70" i="4"/>
  <c r="AH72" i="1"/>
  <c r="G72" i="1"/>
  <c r="H72" i="1" s="1"/>
  <c r="BK72" i="4"/>
  <c r="BJ72" i="4"/>
  <c r="BI72" i="4"/>
  <c r="BH72" i="4"/>
  <c r="BG72" i="4"/>
  <c r="BF72" i="4"/>
  <c r="BE72" i="4"/>
  <c r="BC72" i="4"/>
  <c r="BA72" i="4"/>
  <c r="AF71" i="1"/>
  <c r="AE72" i="1"/>
  <c r="BD72" i="4"/>
  <c r="BB72" i="4"/>
  <c r="AZ72" i="4"/>
  <c r="AA75" i="1" l="1"/>
  <c r="E74" i="1"/>
  <c r="F73" i="1"/>
  <c r="D74" i="1"/>
  <c r="J74" i="1" s="1"/>
  <c r="I74" i="1"/>
  <c r="BW71" i="4"/>
  <c r="BV71" i="4"/>
  <c r="BT71" i="4"/>
  <c r="BU71" i="4"/>
  <c r="BS71" i="4"/>
  <c r="BR71" i="4"/>
  <c r="BP71" i="4"/>
  <c r="BN71" i="4"/>
  <c r="BQ71" i="4"/>
  <c r="BO71" i="4"/>
  <c r="BM71" i="4"/>
  <c r="AJ72" i="4"/>
  <c r="AH72" i="4"/>
  <c r="AF72" i="4"/>
  <c r="AD72" i="4"/>
  <c r="AB72" i="4"/>
  <c r="BL71" i="4"/>
  <c r="AI72" i="4"/>
  <c r="AE72" i="4"/>
  <c r="AA72" i="4"/>
  <c r="AX71" i="4"/>
  <c r="AV71" i="4"/>
  <c r="AT71" i="4"/>
  <c r="AR71" i="4"/>
  <c r="AP71" i="4"/>
  <c r="AG72" i="4"/>
  <c r="AK72" i="4"/>
  <c r="AC72" i="4"/>
  <c r="AW71" i="4"/>
  <c r="AS71" i="4"/>
  <c r="AO71" i="4"/>
  <c r="AN71" i="4"/>
  <c r="AU71" i="4"/>
  <c r="AQ71" i="4"/>
  <c r="AI72" i="1"/>
  <c r="AB72" i="1"/>
  <c r="AF72" i="1"/>
  <c r="AE73" i="1"/>
  <c r="BD73" i="4"/>
  <c r="BB73" i="4"/>
  <c r="AH73" i="1"/>
  <c r="G73" i="1"/>
  <c r="H73" i="1" s="1"/>
  <c r="BK73" i="4"/>
  <c r="BJ73" i="4"/>
  <c r="BI73" i="4"/>
  <c r="BH73" i="4"/>
  <c r="BG73" i="4"/>
  <c r="BF73" i="4"/>
  <c r="BE73" i="4"/>
  <c r="BC73" i="4"/>
  <c r="BA73" i="4"/>
  <c r="AZ73" i="4"/>
  <c r="F74" i="1" l="1"/>
  <c r="D75" i="1"/>
  <c r="J75" i="1" s="1"/>
  <c r="BV72" i="4"/>
  <c r="BW72" i="4"/>
  <c r="BU72" i="4"/>
  <c r="BS72" i="4"/>
  <c r="BT72" i="4"/>
  <c r="BQ72" i="4"/>
  <c r="BO72" i="4"/>
  <c r="BR72" i="4"/>
  <c r="BP72" i="4"/>
  <c r="BN72" i="4"/>
  <c r="BL72" i="4"/>
  <c r="AK73" i="4"/>
  <c r="AI73" i="4"/>
  <c r="AG73" i="4"/>
  <c r="AE73" i="4"/>
  <c r="AC73" i="4"/>
  <c r="AA73" i="4"/>
  <c r="AJ73" i="4"/>
  <c r="AF73" i="4"/>
  <c r="AB73" i="4"/>
  <c r="AW72" i="4"/>
  <c r="AU72" i="4"/>
  <c r="AS72" i="4"/>
  <c r="AQ72" i="4"/>
  <c r="AO72" i="4"/>
  <c r="AD73" i="4"/>
  <c r="BM72" i="4"/>
  <c r="AH73" i="4"/>
  <c r="AX72" i="4"/>
  <c r="AT72" i="4"/>
  <c r="AP72" i="4"/>
  <c r="AV72" i="4"/>
  <c r="AI73" i="1"/>
  <c r="AB73" i="1"/>
  <c r="AR72" i="4"/>
  <c r="AN72" i="4"/>
  <c r="AF73" i="1"/>
  <c r="AH74" i="1"/>
  <c r="G74" i="1"/>
  <c r="H74" i="1" s="1"/>
  <c r="BK74" i="4"/>
  <c r="BJ74" i="4"/>
  <c r="BI74" i="4"/>
  <c r="BH74" i="4"/>
  <c r="BG74" i="4"/>
  <c r="BF74" i="4"/>
  <c r="BE74" i="4"/>
  <c r="BC74" i="4"/>
  <c r="BA74" i="4"/>
  <c r="AE74" i="1"/>
  <c r="BD74" i="4"/>
  <c r="BB74" i="4"/>
  <c r="AZ74" i="4"/>
  <c r="AA76" i="1"/>
  <c r="E75" i="1"/>
  <c r="F75" i="1" l="1"/>
  <c r="D76" i="1"/>
  <c r="J76" i="1" s="1"/>
  <c r="I75" i="1"/>
  <c r="AA77" i="1"/>
  <c r="E76" i="1"/>
  <c r="BW73" i="4"/>
  <c r="BV73" i="4"/>
  <c r="BU73" i="4"/>
  <c r="BT73" i="4"/>
  <c r="BS73" i="4"/>
  <c r="BR73" i="4"/>
  <c r="BP73" i="4"/>
  <c r="BN73" i="4"/>
  <c r="BQ73" i="4"/>
  <c r="BO73" i="4"/>
  <c r="BM73" i="4"/>
  <c r="AJ74" i="4"/>
  <c r="AH74" i="4"/>
  <c r="AF74" i="4"/>
  <c r="AD74" i="4"/>
  <c r="AB74" i="4"/>
  <c r="AK74" i="4"/>
  <c r="AG74" i="4"/>
  <c r="AC74" i="4"/>
  <c r="AX73" i="4"/>
  <c r="AV73" i="4"/>
  <c r="AT73" i="4"/>
  <c r="AR73" i="4"/>
  <c r="AP73" i="4"/>
  <c r="BL73" i="4"/>
  <c r="AI74" i="4"/>
  <c r="AA74" i="4"/>
  <c r="AE74" i="4"/>
  <c r="AU73" i="4"/>
  <c r="AQ73" i="4"/>
  <c r="AN73" i="4"/>
  <c r="AW73" i="4"/>
  <c r="AO73" i="4"/>
  <c r="AS73" i="4"/>
  <c r="AI74" i="1"/>
  <c r="AB74" i="1"/>
  <c r="AF74" i="1"/>
  <c r="AE75" i="1"/>
  <c r="BD75" i="4"/>
  <c r="BB75" i="4"/>
  <c r="AH75" i="1"/>
  <c r="G75" i="1"/>
  <c r="H75" i="1" s="1"/>
  <c r="BK75" i="4"/>
  <c r="BJ75" i="4"/>
  <c r="BI75" i="4"/>
  <c r="BH75" i="4"/>
  <c r="BG75" i="4"/>
  <c r="BF75" i="4"/>
  <c r="BE75" i="4"/>
  <c r="BC75" i="4"/>
  <c r="BA75" i="4"/>
  <c r="AZ75" i="4"/>
  <c r="F76" i="1" l="1"/>
  <c r="D77" i="1"/>
  <c r="J77" i="1" s="1"/>
  <c r="AA78" i="1"/>
  <c r="E77" i="1"/>
  <c r="I77" i="1" s="1"/>
  <c r="I76" i="1"/>
  <c r="BV74" i="4"/>
  <c r="BW74" i="4"/>
  <c r="BU74" i="4"/>
  <c r="BS74" i="4"/>
  <c r="BT74" i="4"/>
  <c r="BQ74" i="4"/>
  <c r="BO74" i="4"/>
  <c r="BR74" i="4"/>
  <c r="BP74" i="4"/>
  <c r="BN74" i="4"/>
  <c r="BL74" i="4"/>
  <c r="AK75" i="4"/>
  <c r="AI75" i="4"/>
  <c r="AG75" i="4"/>
  <c r="AE75" i="4"/>
  <c r="AC75" i="4"/>
  <c r="AA75" i="4"/>
  <c r="BM74" i="4"/>
  <c r="AH75" i="4"/>
  <c r="AD75" i="4"/>
  <c r="AW74" i="4"/>
  <c r="AU74" i="4"/>
  <c r="AS74" i="4"/>
  <c r="AQ74" i="4"/>
  <c r="AO74" i="4"/>
  <c r="AF75" i="4"/>
  <c r="AX74" i="4"/>
  <c r="AJ75" i="4"/>
  <c r="AB75" i="4"/>
  <c r="AV74" i="4"/>
  <c r="AR74" i="4"/>
  <c r="AP74" i="4"/>
  <c r="AN74" i="4"/>
  <c r="AI75" i="1"/>
  <c r="AB75" i="1"/>
  <c r="AT74" i="4"/>
  <c r="AH76" i="1"/>
  <c r="G76" i="1"/>
  <c r="H76" i="1" s="1"/>
  <c r="BK76" i="4"/>
  <c r="BJ76" i="4"/>
  <c r="BI76" i="4"/>
  <c r="BH76" i="4"/>
  <c r="BG76" i="4"/>
  <c r="BF76" i="4"/>
  <c r="BE76" i="4"/>
  <c r="BC76" i="4"/>
  <c r="BA76" i="4"/>
  <c r="AF75" i="1"/>
  <c r="AE76" i="1"/>
  <c r="BD76" i="4"/>
  <c r="BB76" i="4"/>
  <c r="AZ76" i="4"/>
  <c r="AA79" i="1" l="1"/>
  <c r="E78" i="1"/>
  <c r="F77" i="1"/>
  <c r="D78" i="1"/>
  <c r="J78" i="1" s="1"/>
  <c r="BW75" i="4"/>
  <c r="BV75" i="4"/>
  <c r="BT75" i="4"/>
  <c r="BU75" i="4"/>
  <c r="BS75" i="4"/>
  <c r="BR75" i="4"/>
  <c r="BP75" i="4"/>
  <c r="BN75" i="4"/>
  <c r="BQ75" i="4"/>
  <c r="BO75" i="4"/>
  <c r="BM75" i="4"/>
  <c r="AJ76" i="4"/>
  <c r="AH76" i="4"/>
  <c r="AF76" i="4"/>
  <c r="AD76" i="4"/>
  <c r="AB76" i="4"/>
  <c r="BL75" i="4"/>
  <c r="AI76" i="4"/>
  <c r="AE76" i="4"/>
  <c r="AA76" i="4"/>
  <c r="AX75" i="4"/>
  <c r="AV75" i="4"/>
  <c r="AT75" i="4"/>
  <c r="AR75" i="4"/>
  <c r="AP75" i="4"/>
  <c r="AK76" i="4"/>
  <c r="AC76" i="4"/>
  <c r="AG76" i="4"/>
  <c r="AW75" i="4"/>
  <c r="AS75" i="4"/>
  <c r="AO75" i="4"/>
  <c r="AN75" i="4"/>
  <c r="AQ75" i="4"/>
  <c r="AU75" i="4"/>
  <c r="AI76" i="1"/>
  <c r="AB76" i="1"/>
  <c r="AF76" i="1"/>
  <c r="AE77" i="1"/>
  <c r="BD77" i="4"/>
  <c r="BB77" i="4"/>
  <c r="AH77" i="1"/>
  <c r="G77" i="1"/>
  <c r="H77" i="1" s="1"/>
  <c r="BK77" i="4"/>
  <c r="BJ77" i="4"/>
  <c r="BI77" i="4"/>
  <c r="BH77" i="4"/>
  <c r="BG77" i="4"/>
  <c r="BF77" i="4"/>
  <c r="BE77" i="4"/>
  <c r="BC77" i="4"/>
  <c r="BA77" i="4"/>
  <c r="AZ77" i="4"/>
  <c r="F78" i="1" l="1"/>
  <c r="D79" i="1"/>
  <c r="J79" i="1" s="1"/>
  <c r="I78" i="1"/>
  <c r="BV76" i="4"/>
  <c r="BW76" i="4"/>
  <c r="BU76" i="4"/>
  <c r="BS76" i="4"/>
  <c r="BT76" i="4"/>
  <c r="BQ76" i="4"/>
  <c r="BO76" i="4"/>
  <c r="BR76" i="4"/>
  <c r="BP76" i="4"/>
  <c r="BN76" i="4"/>
  <c r="BL76" i="4"/>
  <c r="AK77" i="4"/>
  <c r="AI77" i="4"/>
  <c r="AG77" i="4"/>
  <c r="AE77" i="4"/>
  <c r="AC77" i="4"/>
  <c r="AA77" i="4"/>
  <c r="AJ77" i="4"/>
  <c r="AF77" i="4"/>
  <c r="AB77" i="4"/>
  <c r="AW76" i="4"/>
  <c r="AU76" i="4"/>
  <c r="AS76" i="4"/>
  <c r="AQ76" i="4"/>
  <c r="AO76" i="4"/>
  <c r="BM76" i="4"/>
  <c r="AH77" i="4"/>
  <c r="AD77" i="4"/>
  <c r="AX76" i="4"/>
  <c r="AT76" i="4"/>
  <c r="AP76" i="4"/>
  <c r="AR76" i="4"/>
  <c r="AI77" i="1"/>
  <c r="AB77" i="1"/>
  <c r="AV76" i="4"/>
  <c r="AN76" i="4"/>
  <c r="AF77" i="1"/>
  <c r="AH78" i="1"/>
  <c r="G78" i="1"/>
  <c r="H78" i="1" s="1"/>
  <c r="BK78" i="4"/>
  <c r="BJ78" i="4"/>
  <c r="BI78" i="4"/>
  <c r="BH78" i="4"/>
  <c r="BG78" i="4"/>
  <c r="BF78" i="4"/>
  <c r="BE78" i="4"/>
  <c r="BC78" i="4"/>
  <c r="BA78" i="4"/>
  <c r="AE78" i="1"/>
  <c r="BD78" i="4"/>
  <c r="BB78" i="4"/>
  <c r="AZ78" i="4"/>
  <c r="AA80" i="1"/>
  <c r="E79" i="1"/>
  <c r="F79" i="1" l="1"/>
  <c r="D80" i="1"/>
  <c r="J80" i="1" s="1"/>
  <c r="AA81" i="1"/>
  <c r="E80" i="1"/>
  <c r="I79" i="1"/>
  <c r="BW77" i="4"/>
  <c r="BV77" i="4"/>
  <c r="BU77" i="4"/>
  <c r="BT77" i="4"/>
  <c r="BS77" i="4"/>
  <c r="BR77" i="4"/>
  <c r="BP77" i="4"/>
  <c r="BN77" i="4"/>
  <c r="BQ77" i="4"/>
  <c r="BO77" i="4"/>
  <c r="BM77" i="4"/>
  <c r="AJ78" i="4"/>
  <c r="AH78" i="4"/>
  <c r="AF78" i="4"/>
  <c r="AD78" i="4"/>
  <c r="AB78" i="4"/>
  <c r="AK78" i="4"/>
  <c r="AG78" i="4"/>
  <c r="AC78" i="4"/>
  <c r="AX77" i="4"/>
  <c r="AV77" i="4"/>
  <c r="AT77" i="4"/>
  <c r="AR77" i="4"/>
  <c r="AP77" i="4"/>
  <c r="AE78" i="4"/>
  <c r="BL77" i="4"/>
  <c r="AI78" i="4"/>
  <c r="AA78" i="4"/>
  <c r="AU77" i="4"/>
  <c r="AQ77" i="4"/>
  <c r="AN77" i="4"/>
  <c r="AS77" i="4"/>
  <c r="AW77" i="4"/>
  <c r="AO77" i="4"/>
  <c r="AI78" i="1"/>
  <c r="AB78" i="1"/>
  <c r="AF78" i="1"/>
  <c r="AE79" i="1"/>
  <c r="BD79" i="4"/>
  <c r="BB79" i="4"/>
  <c r="AH79" i="1"/>
  <c r="G79" i="1"/>
  <c r="H79" i="1" s="1"/>
  <c r="BK79" i="4"/>
  <c r="BJ79" i="4"/>
  <c r="BI79" i="4"/>
  <c r="BH79" i="4"/>
  <c r="BG79" i="4"/>
  <c r="BF79" i="4"/>
  <c r="BE79" i="4"/>
  <c r="BC79" i="4"/>
  <c r="BA79" i="4"/>
  <c r="AZ79" i="4"/>
  <c r="AA82" i="1" l="1"/>
  <c r="E81" i="1"/>
  <c r="F80" i="1"/>
  <c r="I81" i="1"/>
  <c r="D81" i="1"/>
  <c r="J81" i="1" s="1"/>
  <c r="I80" i="1"/>
  <c r="BV78" i="4"/>
  <c r="BW78" i="4"/>
  <c r="BU78" i="4"/>
  <c r="BS78" i="4"/>
  <c r="BT78" i="4"/>
  <c r="BQ78" i="4"/>
  <c r="BO78" i="4"/>
  <c r="BR78" i="4"/>
  <c r="BP78" i="4"/>
  <c r="BN78" i="4"/>
  <c r="BL78" i="4"/>
  <c r="AK79" i="4"/>
  <c r="AI79" i="4"/>
  <c r="AG79" i="4"/>
  <c r="AE79" i="4"/>
  <c r="AC79" i="4"/>
  <c r="AA79" i="4"/>
  <c r="BM78" i="4"/>
  <c r="AH79" i="4"/>
  <c r="AD79" i="4"/>
  <c r="AW78" i="4"/>
  <c r="AU78" i="4"/>
  <c r="AS78" i="4"/>
  <c r="AQ78" i="4"/>
  <c r="AO78" i="4"/>
  <c r="AJ79" i="4"/>
  <c r="AB79" i="4"/>
  <c r="AX78" i="4"/>
  <c r="AF79" i="4"/>
  <c r="AV78" i="4"/>
  <c r="AR78" i="4"/>
  <c r="AT78" i="4"/>
  <c r="AN78" i="4"/>
  <c r="AI79" i="1"/>
  <c r="AB79" i="1"/>
  <c r="AP78" i="4"/>
  <c r="AH80" i="1"/>
  <c r="G80" i="1"/>
  <c r="H80" i="1" s="1"/>
  <c r="BK80" i="4"/>
  <c r="BJ80" i="4"/>
  <c r="BI80" i="4"/>
  <c r="BH80" i="4"/>
  <c r="BG80" i="4"/>
  <c r="BF80" i="4"/>
  <c r="BE80" i="4"/>
  <c r="BC80" i="4"/>
  <c r="BA80" i="4"/>
  <c r="AF79" i="1"/>
  <c r="AE80" i="1"/>
  <c r="BD80" i="4"/>
  <c r="BB80" i="4"/>
  <c r="AZ80" i="4"/>
  <c r="F81" i="1" l="1"/>
  <c r="D82" i="1"/>
  <c r="J82" i="1" s="1"/>
  <c r="BW79" i="4"/>
  <c r="BV79" i="4"/>
  <c r="BT79" i="4"/>
  <c r="BU79" i="4"/>
  <c r="BS79" i="4"/>
  <c r="BR79" i="4"/>
  <c r="BP79" i="4"/>
  <c r="BN79" i="4"/>
  <c r="BQ79" i="4"/>
  <c r="BO79" i="4"/>
  <c r="BM79" i="4"/>
  <c r="AJ80" i="4"/>
  <c r="AH80" i="4"/>
  <c r="AF80" i="4"/>
  <c r="AD80" i="4"/>
  <c r="AB80" i="4"/>
  <c r="BL79" i="4"/>
  <c r="AI80" i="4"/>
  <c r="AE80" i="4"/>
  <c r="AA80" i="4"/>
  <c r="AX79" i="4"/>
  <c r="AV79" i="4"/>
  <c r="AT79" i="4"/>
  <c r="AR79" i="4"/>
  <c r="AP79" i="4"/>
  <c r="AG80" i="4"/>
  <c r="AK80" i="4"/>
  <c r="AC80" i="4"/>
  <c r="AW79" i="4"/>
  <c r="AS79" i="4"/>
  <c r="AO79" i="4"/>
  <c r="AN79" i="4"/>
  <c r="AU79" i="4"/>
  <c r="AQ79" i="4"/>
  <c r="AI80" i="1"/>
  <c r="AB80" i="1"/>
  <c r="AF80" i="1"/>
  <c r="AE81" i="1"/>
  <c r="BD81" i="4"/>
  <c r="BB81" i="4"/>
  <c r="AH81" i="1"/>
  <c r="G81" i="1"/>
  <c r="H81" i="1" s="1"/>
  <c r="BK81" i="4"/>
  <c r="BJ81" i="4"/>
  <c r="BI81" i="4"/>
  <c r="BH81" i="4"/>
  <c r="BG81" i="4"/>
  <c r="BF81" i="4"/>
  <c r="BE81" i="4"/>
  <c r="BC81" i="4"/>
  <c r="BA81" i="4"/>
  <c r="AZ81" i="4"/>
  <c r="AA83" i="1"/>
  <c r="E82" i="1"/>
  <c r="F82" i="1" l="1"/>
  <c r="D83" i="1"/>
  <c r="J83" i="1" s="1"/>
  <c r="AA84" i="1"/>
  <c r="E83" i="1"/>
  <c r="I83" i="1" s="1"/>
  <c r="I82" i="1"/>
  <c r="BV80" i="4"/>
  <c r="BW80" i="4"/>
  <c r="BU80" i="4"/>
  <c r="BS80" i="4"/>
  <c r="BT80" i="4"/>
  <c r="BQ80" i="4"/>
  <c r="BO80" i="4"/>
  <c r="BR80" i="4"/>
  <c r="BP80" i="4"/>
  <c r="BN80" i="4"/>
  <c r="BL80" i="4"/>
  <c r="AK81" i="4"/>
  <c r="AI81" i="4"/>
  <c r="AG81" i="4"/>
  <c r="AE81" i="4"/>
  <c r="AC81" i="4"/>
  <c r="AA81" i="4"/>
  <c r="AJ81" i="4"/>
  <c r="AF81" i="4"/>
  <c r="AB81" i="4"/>
  <c r="AW80" i="4"/>
  <c r="AU80" i="4"/>
  <c r="AS80" i="4"/>
  <c r="AQ80" i="4"/>
  <c r="AO80" i="4"/>
  <c r="AD81" i="4"/>
  <c r="BM80" i="4"/>
  <c r="AH81" i="4"/>
  <c r="AX80" i="4"/>
  <c r="AT80" i="4"/>
  <c r="AP80" i="4"/>
  <c r="AV80" i="4"/>
  <c r="AI81" i="1"/>
  <c r="AB81" i="1"/>
  <c r="AR80" i="4"/>
  <c r="AN80" i="4"/>
  <c r="AF81" i="1"/>
  <c r="AH82" i="1"/>
  <c r="G82" i="1"/>
  <c r="H82" i="1" s="1"/>
  <c r="BK82" i="4"/>
  <c r="BJ82" i="4"/>
  <c r="BI82" i="4"/>
  <c r="BH82" i="4"/>
  <c r="BG82" i="4"/>
  <c r="BF82" i="4"/>
  <c r="BE82" i="4"/>
  <c r="BC82" i="4"/>
  <c r="BA82" i="4"/>
  <c r="AE82" i="1"/>
  <c r="BD82" i="4"/>
  <c r="BB82" i="4"/>
  <c r="AZ82" i="4"/>
  <c r="AA85" i="1" l="1"/>
  <c r="E84" i="1"/>
  <c r="F83" i="1"/>
  <c r="D84" i="1"/>
  <c r="J84" i="1" s="1"/>
  <c r="I84" i="1"/>
  <c r="BW81" i="4"/>
  <c r="BV81" i="4"/>
  <c r="BT81" i="4"/>
  <c r="BU81" i="4"/>
  <c r="BS81" i="4"/>
  <c r="BR81" i="4"/>
  <c r="BP81" i="4"/>
  <c r="BN81" i="4"/>
  <c r="BQ81" i="4"/>
  <c r="BO81" i="4"/>
  <c r="BM81" i="4"/>
  <c r="AJ82" i="4"/>
  <c r="AH82" i="4"/>
  <c r="AF82" i="4"/>
  <c r="AD82" i="4"/>
  <c r="AB82" i="4"/>
  <c r="AK82" i="4"/>
  <c r="AG82" i="4"/>
  <c r="AC82" i="4"/>
  <c r="AX81" i="4"/>
  <c r="AV81" i="4"/>
  <c r="AT81" i="4"/>
  <c r="AR81" i="4"/>
  <c r="AP81" i="4"/>
  <c r="BL81" i="4"/>
  <c r="AI82" i="4"/>
  <c r="AA82" i="4"/>
  <c r="AE82" i="4"/>
  <c r="AU81" i="4"/>
  <c r="AQ81" i="4"/>
  <c r="AN81" i="4"/>
  <c r="AW81" i="4"/>
  <c r="AO81" i="4"/>
  <c r="AS81" i="4"/>
  <c r="AI82" i="1"/>
  <c r="AB82" i="1"/>
  <c r="AF82" i="1"/>
  <c r="AE83" i="1"/>
  <c r="BD83" i="4"/>
  <c r="BB83" i="4"/>
  <c r="AH83" i="1"/>
  <c r="G83" i="1"/>
  <c r="H83" i="1" s="1"/>
  <c r="BK83" i="4"/>
  <c r="BJ83" i="4"/>
  <c r="BI83" i="4"/>
  <c r="BH83" i="4"/>
  <c r="BG83" i="4"/>
  <c r="BF83" i="4"/>
  <c r="BE83" i="4"/>
  <c r="BC83" i="4"/>
  <c r="BA83" i="4"/>
  <c r="AZ83" i="4"/>
  <c r="F84" i="1" l="1"/>
  <c r="D85" i="1"/>
  <c r="J85" i="1" s="1"/>
  <c r="BV82" i="4"/>
  <c r="BW82" i="4"/>
  <c r="BU82" i="4"/>
  <c r="BS82" i="4"/>
  <c r="BT82" i="4"/>
  <c r="BQ82" i="4"/>
  <c r="BO82" i="4"/>
  <c r="BR82" i="4"/>
  <c r="BP82" i="4"/>
  <c r="BN82" i="4"/>
  <c r="BL82" i="4"/>
  <c r="AK83" i="4"/>
  <c r="AI83" i="4"/>
  <c r="AG83" i="4"/>
  <c r="AE83" i="4"/>
  <c r="AC83" i="4"/>
  <c r="AA83" i="4"/>
  <c r="BM82" i="4"/>
  <c r="AH83" i="4"/>
  <c r="AD83" i="4"/>
  <c r="AW82" i="4"/>
  <c r="AU82" i="4"/>
  <c r="AS82" i="4"/>
  <c r="AQ82" i="4"/>
  <c r="AO82" i="4"/>
  <c r="AF83" i="4"/>
  <c r="AX82" i="4"/>
  <c r="AJ83" i="4"/>
  <c r="AB83" i="4"/>
  <c r="AV82" i="4"/>
  <c r="AR82" i="4"/>
  <c r="AP82" i="4"/>
  <c r="AN82" i="4"/>
  <c r="AI83" i="1"/>
  <c r="AB83" i="1"/>
  <c r="AT82" i="4"/>
  <c r="AH84" i="1"/>
  <c r="G84" i="1"/>
  <c r="H84" i="1" s="1"/>
  <c r="BK84" i="4"/>
  <c r="BJ84" i="4"/>
  <c r="BI84" i="4"/>
  <c r="BH84" i="4"/>
  <c r="BG84" i="4"/>
  <c r="BF84" i="4"/>
  <c r="BE84" i="4"/>
  <c r="BC84" i="4"/>
  <c r="BA84" i="4"/>
  <c r="AF83" i="1"/>
  <c r="AE84" i="1"/>
  <c r="BD84" i="4"/>
  <c r="BB84" i="4"/>
  <c r="AZ84" i="4"/>
  <c r="AA86" i="1"/>
  <c r="E85" i="1"/>
  <c r="F85" i="1" l="1"/>
  <c r="D86" i="1"/>
  <c r="J86" i="1" s="1"/>
  <c r="I85" i="1"/>
  <c r="AA87" i="1"/>
  <c r="E86" i="1"/>
  <c r="BW83" i="4"/>
  <c r="BV83" i="4"/>
  <c r="BT83" i="4"/>
  <c r="BU83" i="4"/>
  <c r="BS83" i="4"/>
  <c r="BR83" i="4"/>
  <c r="BP83" i="4"/>
  <c r="BN83" i="4"/>
  <c r="BQ83" i="4"/>
  <c r="BO83" i="4"/>
  <c r="BM83" i="4"/>
  <c r="AJ84" i="4"/>
  <c r="AH84" i="4"/>
  <c r="AF84" i="4"/>
  <c r="AD84" i="4"/>
  <c r="AB84" i="4"/>
  <c r="BL83" i="4"/>
  <c r="AI84" i="4"/>
  <c r="AE84" i="4"/>
  <c r="AA84" i="4"/>
  <c r="AX83" i="4"/>
  <c r="AV83" i="4"/>
  <c r="AT83" i="4"/>
  <c r="AR83" i="4"/>
  <c r="AP83" i="4"/>
  <c r="AK84" i="4"/>
  <c r="AC84" i="4"/>
  <c r="AG84" i="4"/>
  <c r="AW83" i="4"/>
  <c r="AS83" i="4"/>
  <c r="AO83" i="4"/>
  <c r="AN83" i="4"/>
  <c r="AQ83" i="4"/>
  <c r="AU83" i="4"/>
  <c r="AI84" i="1"/>
  <c r="AB84" i="1"/>
  <c r="AF84" i="1"/>
  <c r="AE85" i="1"/>
  <c r="BD85" i="4"/>
  <c r="BB85" i="4"/>
  <c r="AH85" i="1"/>
  <c r="G85" i="1"/>
  <c r="H85" i="1" s="1"/>
  <c r="BK85" i="4"/>
  <c r="BJ85" i="4"/>
  <c r="BI85" i="4"/>
  <c r="BH85" i="4"/>
  <c r="BG85" i="4"/>
  <c r="BF85" i="4"/>
  <c r="BE85" i="4"/>
  <c r="BC85" i="4"/>
  <c r="BA85" i="4"/>
  <c r="AZ85" i="4"/>
  <c r="F86" i="1" l="1"/>
  <c r="D87" i="1"/>
  <c r="J87" i="1" s="1"/>
  <c r="AA88" i="1"/>
  <c r="E87" i="1"/>
  <c r="I86" i="1"/>
  <c r="BV84" i="4"/>
  <c r="BW84" i="4"/>
  <c r="BU84" i="4"/>
  <c r="BS84" i="4"/>
  <c r="BT84" i="4"/>
  <c r="BQ84" i="4"/>
  <c r="BO84" i="4"/>
  <c r="BR84" i="4"/>
  <c r="BP84" i="4"/>
  <c r="BN84" i="4"/>
  <c r="BL84" i="4"/>
  <c r="AK85" i="4"/>
  <c r="AI85" i="4"/>
  <c r="AG85" i="4"/>
  <c r="AE85" i="4"/>
  <c r="AC85" i="4"/>
  <c r="AA85" i="4"/>
  <c r="AJ85" i="4"/>
  <c r="AF85" i="4"/>
  <c r="AB85" i="4"/>
  <c r="AW84" i="4"/>
  <c r="AU84" i="4"/>
  <c r="AS84" i="4"/>
  <c r="AQ84" i="4"/>
  <c r="AO84" i="4"/>
  <c r="BM84" i="4"/>
  <c r="AH85" i="4"/>
  <c r="AD85" i="4"/>
  <c r="AX84" i="4"/>
  <c r="AT84" i="4"/>
  <c r="AP84" i="4"/>
  <c r="AR84" i="4"/>
  <c r="AI85" i="1"/>
  <c r="AB85" i="1"/>
  <c r="AV84" i="4"/>
  <c r="AN84" i="4"/>
  <c r="AF85" i="1"/>
  <c r="AH86" i="1"/>
  <c r="G86" i="1"/>
  <c r="H86" i="1" s="1"/>
  <c r="BK86" i="4"/>
  <c r="BJ86" i="4"/>
  <c r="BI86" i="4"/>
  <c r="BH86" i="4"/>
  <c r="BG86" i="4"/>
  <c r="BF86" i="4"/>
  <c r="BE86" i="4"/>
  <c r="BC86" i="4"/>
  <c r="BA86" i="4"/>
  <c r="AE86" i="1"/>
  <c r="BD86" i="4"/>
  <c r="BB86" i="4"/>
  <c r="AZ86" i="4"/>
  <c r="AA89" i="1" l="1"/>
  <c r="E88" i="1"/>
  <c r="F87" i="1"/>
  <c r="D88" i="1"/>
  <c r="J88" i="1" s="1"/>
  <c r="I88" i="1"/>
  <c r="I87" i="1"/>
  <c r="BW85" i="4"/>
  <c r="BV85" i="4"/>
  <c r="BT85" i="4"/>
  <c r="BU85" i="4"/>
  <c r="BS85" i="4"/>
  <c r="BR85" i="4"/>
  <c r="BP85" i="4"/>
  <c r="BN85" i="4"/>
  <c r="BQ85" i="4"/>
  <c r="BO85" i="4"/>
  <c r="BM85" i="4"/>
  <c r="AJ86" i="4"/>
  <c r="AH86" i="4"/>
  <c r="AF86" i="4"/>
  <c r="AD86" i="4"/>
  <c r="AB86" i="4"/>
  <c r="AK86" i="4"/>
  <c r="AG86" i="4"/>
  <c r="AC86" i="4"/>
  <c r="AX85" i="4"/>
  <c r="AV85" i="4"/>
  <c r="AT85" i="4"/>
  <c r="AR85" i="4"/>
  <c r="AP85" i="4"/>
  <c r="AE86" i="4"/>
  <c r="BL85" i="4"/>
  <c r="AI86" i="4"/>
  <c r="AA86" i="4"/>
  <c r="AU85" i="4"/>
  <c r="AQ85" i="4"/>
  <c r="AN85" i="4"/>
  <c r="AS85" i="4"/>
  <c r="AW85" i="4"/>
  <c r="AO85" i="4"/>
  <c r="AI86" i="1"/>
  <c r="AB86" i="1"/>
  <c r="AF86" i="1"/>
  <c r="AE87" i="1"/>
  <c r="BD87" i="4"/>
  <c r="BB87" i="4"/>
  <c r="AH87" i="1"/>
  <c r="G87" i="1"/>
  <c r="H87" i="1" s="1"/>
  <c r="BK87" i="4"/>
  <c r="BJ87" i="4"/>
  <c r="BI87" i="4"/>
  <c r="BH87" i="4"/>
  <c r="BG87" i="4"/>
  <c r="BF87" i="4"/>
  <c r="BE87" i="4"/>
  <c r="BC87" i="4"/>
  <c r="BA87" i="4"/>
  <c r="AZ87" i="4"/>
  <c r="F88" i="1" l="1"/>
  <c r="D89" i="1"/>
  <c r="J89" i="1" s="1"/>
  <c r="BV86" i="4"/>
  <c r="BW86" i="4"/>
  <c r="BU86" i="4"/>
  <c r="BS86" i="4"/>
  <c r="BT86" i="4"/>
  <c r="BQ86" i="4"/>
  <c r="BO86" i="4"/>
  <c r="BR86" i="4"/>
  <c r="BP86" i="4"/>
  <c r="BN86" i="4"/>
  <c r="BL86" i="4"/>
  <c r="AK87" i="4"/>
  <c r="AI87" i="4"/>
  <c r="AG87" i="4"/>
  <c r="AE87" i="4"/>
  <c r="AC87" i="4"/>
  <c r="AA87" i="4"/>
  <c r="BM86" i="4"/>
  <c r="AH87" i="4"/>
  <c r="AD87" i="4"/>
  <c r="AW86" i="4"/>
  <c r="AU86" i="4"/>
  <c r="AS86" i="4"/>
  <c r="AQ86" i="4"/>
  <c r="AO86" i="4"/>
  <c r="AJ87" i="4"/>
  <c r="AB87" i="4"/>
  <c r="AX86" i="4"/>
  <c r="AF87" i="4"/>
  <c r="AV86" i="4"/>
  <c r="AR86" i="4"/>
  <c r="AT86" i="4"/>
  <c r="AN86" i="4"/>
  <c r="AI87" i="1"/>
  <c r="AB87" i="1"/>
  <c r="AP86" i="4"/>
  <c r="AH88" i="1"/>
  <c r="G88" i="1"/>
  <c r="H88" i="1" s="1"/>
  <c r="BK88" i="4"/>
  <c r="BJ88" i="4"/>
  <c r="BI88" i="4"/>
  <c r="BH88" i="4"/>
  <c r="BG88" i="4"/>
  <c r="BF88" i="4"/>
  <c r="BE88" i="4"/>
  <c r="BC88" i="4"/>
  <c r="BA88" i="4"/>
  <c r="AF87" i="1"/>
  <c r="AE88" i="1"/>
  <c r="BD88" i="4"/>
  <c r="BB88" i="4"/>
  <c r="AZ88" i="4"/>
  <c r="AA90" i="1"/>
  <c r="E89" i="1"/>
  <c r="AA91" i="1" l="1"/>
  <c r="E90" i="1"/>
  <c r="F89" i="1"/>
  <c r="D90" i="1"/>
  <c r="J90" i="1" s="1"/>
  <c r="I90" i="1"/>
  <c r="I89" i="1"/>
  <c r="BW87" i="4"/>
  <c r="BV87" i="4"/>
  <c r="BT87" i="4"/>
  <c r="BU87" i="4"/>
  <c r="BS87" i="4"/>
  <c r="BR87" i="4"/>
  <c r="BP87" i="4"/>
  <c r="BN87" i="4"/>
  <c r="BQ87" i="4"/>
  <c r="BO87" i="4"/>
  <c r="BM87" i="4"/>
  <c r="AJ88" i="4"/>
  <c r="AH88" i="4"/>
  <c r="AF88" i="4"/>
  <c r="AD88" i="4"/>
  <c r="AB88" i="4"/>
  <c r="BL87" i="4"/>
  <c r="AI88" i="4"/>
  <c r="AE88" i="4"/>
  <c r="AA88" i="4"/>
  <c r="AX87" i="4"/>
  <c r="AV87" i="4"/>
  <c r="AT87" i="4"/>
  <c r="AR87" i="4"/>
  <c r="AP87" i="4"/>
  <c r="AG88" i="4"/>
  <c r="AK88" i="4"/>
  <c r="AC88" i="4"/>
  <c r="AW87" i="4"/>
  <c r="AS87" i="4"/>
  <c r="AO87" i="4"/>
  <c r="AN87" i="4"/>
  <c r="AU87" i="4"/>
  <c r="AQ87" i="4"/>
  <c r="AI88" i="1"/>
  <c r="AB88" i="1"/>
  <c r="AF88" i="1"/>
  <c r="AE89" i="1"/>
  <c r="BD89" i="4"/>
  <c r="BB89" i="4"/>
  <c r="AH89" i="1"/>
  <c r="G89" i="1"/>
  <c r="H89" i="1" s="1"/>
  <c r="BK89" i="4"/>
  <c r="BJ89" i="4"/>
  <c r="BI89" i="4"/>
  <c r="BH89" i="4"/>
  <c r="BG89" i="4"/>
  <c r="BF89" i="4"/>
  <c r="BE89" i="4"/>
  <c r="BC89" i="4"/>
  <c r="BA89" i="4"/>
  <c r="AZ89" i="4"/>
  <c r="F90" i="1" l="1"/>
  <c r="D91" i="1"/>
  <c r="J91" i="1" s="1"/>
  <c r="BV88" i="4"/>
  <c r="BW88" i="4"/>
  <c r="BU88" i="4"/>
  <c r="BS88" i="4"/>
  <c r="BT88" i="4"/>
  <c r="BQ88" i="4"/>
  <c r="BO88" i="4"/>
  <c r="BR88" i="4"/>
  <c r="BP88" i="4"/>
  <c r="BN88" i="4"/>
  <c r="BL88" i="4"/>
  <c r="AK89" i="4"/>
  <c r="AI89" i="4"/>
  <c r="AG89" i="4"/>
  <c r="AE89" i="4"/>
  <c r="AC89" i="4"/>
  <c r="AA89" i="4"/>
  <c r="AJ89" i="4"/>
  <c r="AF89" i="4"/>
  <c r="AB89" i="4"/>
  <c r="AW88" i="4"/>
  <c r="AU88" i="4"/>
  <c r="AS88" i="4"/>
  <c r="AQ88" i="4"/>
  <c r="AO88" i="4"/>
  <c r="AD89" i="4"/>
  <c r="BM88" i="4"/>
  <c r="AH89" i="4"/>
  <c r="AX88" i="4"/>
  <c r="AT88" i="4"/>
  <c r="AP88" i="4"/>
  <c r="AV88" i="4"/>
  <c r="AI89" i="1"/>
  <c r="AB89" i="1"/>
  <c r="AR88" i="4"/>
  <c r="AN88" i="4"/>
  <c r="AF89" i="1"/>
  <c r="AH90" i="1"/>
  <c r="G90" i="1"/>
  <c r="H90" i="1" s="1"/>
  <c r="BK90" i="4"/>
  <c r="BJ90" i="4"/>
  <c r="BI90" i="4"/>
  <c r="BH90" i="4"/>
  <c r="BG90" i="4"/>
  <c r="BF90" i="4"/>
  <c r="BE90" i="4"/>
  <c r="BC90" i="4"/>
  <c r="BA90" i="4"/>
  <c r="AE90" i="1"/>
  <c r="BD90" i="4"/>
  <c r="BB90" i="4"/>
  <c r="AZ90" i="4"/>
  <c r="AA92" i="1"/>
  <c r="E91" i="1"/>
  <c r="F91" i="1" l="1"/>
  <c r="D92" i="1"/>
  <c r="J92" i="1" s="1"/>
  <c r="I91" i="1"/>
  <c r="AA93" i="1"/>
  <c r="E92" i="1"/>
  <c r="BW89" i="4"/>
  <c r="BV89" i="4"/>
  <c r="BT89" i="4"/>
  <c r="BU89" i="4"/>
  <c r="BS89" i="4"/>
  <c r="BR89" i="4"/>
  <c r="BP89" i="4"/>
  <c r="BN89" i="4"/>
  <c r="BQ89" i="4"/>
  <c r="BO89" i="4"/>
  <c r="BM89" i="4"/>
  <c r="AJ90" i="4"/>
  <c r="AH90" i="4"/>
  <c r="AF90" i="4"/>
  <c r="AD90" i="4"/>
  <c r="AB90" i="4"/>
  <c r="AK90" i="4"/>
  <c r="AG90" i="4"/>
  <c r="AC90" i="4"/>
  <c r="AX89" i="4"/>
  <c r="AV89" i="4"/>
  <c r="AT89" i="4"/>
  <c r="AR89" i="4"/>
  <c r="AP89" i="4"/>
  <c r="BL89" i="4"/>
  <c r="AI90" i="4"/>
  <c r="AA90" i="4"/>
  <c r="AE90" i="4"/>
  <c r="AU89" i="4"/>
  <c r="AQ89" i="4"/>
  <c r="AN89" i="4"/>
  <c r="AW89" i="4"/>
  <c r="AO89" i="4"/>
  <c r="AS89" i="4"/>
  <c r="AI90" i="1"/>
  <c r="AB90" i="1"/>
  <c r="AF90" i="1"/>
  <c r="AE91" i="1"/>
  <c r="BD91" i="4"/>
  <c r="BB91" i="4"/>
  <c r="AH91" i="1"/>
  <c r="G91" i="1"/>
  <c r="H91" i="1" s="1"/>
  <c r="BK91" i="4"/>
  <c r="BJ91" i="4"/>
  <c r="BI91" i="4"/>
  <c r="BH91" i="4"/>
  <c r="BG91" i="4"/>
  <c r="BF91" i="4"/>
  <c r="BE91" i="4"/>
  <c r="BC91" i="4"/>
  <c r="BA91" i="4"/>
  <c r="AZ91" i="4"/>
  <c r="F92" i="1" l="1"/>
  <c r="D93" i="1"/>
  <c r="J93" i="1" s="1"/>
  <c r="AA94" i="1"/>
  <c r="E93" i="1"/>
  <c r="I93" i="1" s="1"/>
  <c r="I92" i="1"/>
  <c r="BV90" i="4"/>
  <c r="BW90" i="4"/>
  <c r="BU90" i="4"/>
  <c r="BS90" i="4"/>
  <c r="BT90" i="4"/>
  <c r="BQ90" i="4"/>
  <c r="BO90" i="4"/>
  <c r="BR90" i="4"/>
  <c r="BP90" i="4"/>
  <c r="BN90" i="4"/>
  <c r="BL90" i="4"/>
  <c r="AK91" i="4"/>
  <c r="AI91" i="4"/>
  <c r="AG91" i="4"/>
  <c r="AE91" i="4"/>
  <c r="AC91" i="4"/>
  <c r="AA91" i="4"/>
  <c r="BM90" i="4"/>
  <c r="AH91" i="4"/>
  <c r="AD91" i="4"/>
  <c r="AW90" i="4"/>
  <c r="AU90" i="4"/>
  <c r="AS90" i="4"/>
  <c r="AQ90" i="4"/>
  <c r="AO90" i="4"/>
  <c r="AF91" i="4"/>
  <c r="AX90" i="4"/>
  <c r="AJ91" i="4"/>
  <c r="AB91" i="4"/>
  <c r="AV90" i="4"/>
  <c r="AR90" i="4"/>
  <c r="AP90" i="4"/>
  <c r="AN90" i="4"/>
  <c r="AI91" i="1"/>
  <c r="AB91" i="1"/>
  <c r="AT90" i="4"/>
  <c r="AH92" i="1"/>
  <c r="G92" i="1"/>
  <c r="H92" i="1" s="1"/>
  <c r="BK92" i="4"/>
  <c r="BJ92" i="4"/>
  <c r="BI92" i="4"/>
  <c r="BH92" i="4"/>
  <c r="BG92" i="4"/>
  <c r="BF92" i="4"/>
  <c r="BE92" i="4"/>
  <c r="BC92" i="4"/>
  <c r="BA92" i="4"/>
  <c r="AF91" i="1"/>
  <c r="AE92" i="1"/>
  <c r="BD92" i="4"/>
  <c r="BB92" i="4"/>
  <c r="AZ92" i="4"/>
  <c r="AA95" i="1" l="1"/>
  <c r="E94" i="1"/>
  <c r="F93" i="1"/>
  <c r="D94" i="1"/>
  <c r="J94" i="1" s="1"/>
  <c r="I94" i="1"/>
  <c r="BW91" i="4"/>
  <c r="BV91" i="4"/>
  <c r="BT91" i="4"/>
  <c r="BU91" i="4"/>
  <c r="BS91" i="4"/>
  <c r="BR91" i="4"/>
  <c r="BP91" i="4"/>
  <c r="BN91" i="4"/>
  <c r="BQ91" i="4"/>
  <c r="BO91" i="4"/>
  <c r="BM91" i="4"/>
  <c r="AJ92" i="4"/>
  <c r="AH92" i="4"/>
  <c r="AF92" i="4"/>
  <c r="AD92" i="4"/>
  <c r="AB92" i="4"/>
  <c r="BL91" i="4"/>
  <c r="AI92" i="4"/>
  <c r="AE92" i="4"/>
  <c r="AA92" i="4"/>
  <c r="AX91" i="4"/>
  <c r="AV91" i="4"/>
  <c r="AT91" i="4"/>
  <c r="AR91" i="4"/>
  <c r="AP91" i="4"/>
  <c r="AK92" i="4"/>
  <c r="AC92" i="4"/>
  <c r="AG92" i="4"/>
  <c r="AW91" i="4"/>
  <c r="AS91" i="4"/>
  <c r="AO91" i="4"/>
  <c r="AN91" i="4"/>
  <c r="AQ91" i="4"/>
  <c r="AU91" i="4"/>
  <c r="AI92" i="1"/>
  <c r="AB92" i="1"/>
  <c r="AF92" i="1"/>
  <c r="AE93" i="1"/>
  <c r="BD93" i="4"/>
  <c r="BB93" i="4"/>
  <c r="AH93" i="1"/>
  <c r="G93" i="1"/>
  <c r="H93" i="1" s="1"/>
  <c r="BK93" i="4"/>
  <c r="BJ93" i="4"/>
  <c r="BI93" i="4"/>
  <c r="BH93" i="4"/>
  <c r="BG93" i="4"/>
  <c r="BF93" i="4"/>
  <c r="BE93" i="4"/>
  <c r="BC93" i="4"/>
  <c r="BA93" i="4"/>
  <c r="AZ93" i="4"/>
  <c r="F94" i="1" l="1"/>
  <c r="D95" i="1"/>
  <c r="J95" i="1" s="1"/>
  <c r="BV92" i="4"/>
  <c r="BW92" i="4"/>
  <c r="BU92" i="4"/>
  <c r="BS92" i="4"/>
  <c r="BT92" i="4"/>
  <c r="BQ92" i="4"/>
  <c r="BO92" i="4"/>
  <c r="BR92" i="4"/>
  <c r="BP92" i="4"/>
  <c r="BN92" i="4"/>
  <c r="BL92" i="4"/>
  <c r="AK93" i="4"/>
  <c r="AI93" i="4"/>
  <c r="AG93" i="4"/>
  <c r="AE93" i="4"/>
  <c r="AC93" i="4"/>
  <c r="AA93" i="4"/>
  <c r="AJ93" i="4"/>
  <c r="AF93" i="4"/>
  <c r="AB93" i="4"/>
  <c r="AW92" i="4"/>
  <c r="AU92" i="4"/>
  <c r="AS92" i="4"/>
  <c r="AQ92" i="4"/>
  <c r="AO92" i="4"/>
  <c r="BM92" i="4"/>
  <c r="AH93" i="4"/>
  <c r="AD93" i="4"/>
  <c r="AX92" i="4"/>
  <c r="AT92" i="4"/>
  <c r="AP92" i="4"/>
  <c r="AR92" i="4"/>
  <c r="AI93" i="1"/>
  <c r="AB93" i="1"/>
  <c r="AV92" i="4"/>
  <c r="AN92" i="4"/>
  <c r="AF93" i="1"/>
  <c r="AH94" i="1"/>
  <c r="G94" i="1"/>
  <c r="H94" i="1" s="1"/>
  <c r="BK94" i="4"/>
  <c r="BJ94" i="4"/>
  <c r="BI94" i="4"/>
  <c r="BH94" i="4"/>
  <c r="BG94" i="4"/>
  <c r="BF94" i="4"/>
  <c r="BE94" i="4"/>
  <c r="BC94" i="4"/>
  <c r="BA94" i="4"/>
  <c r="AE94" i="1"/>
  <c r="BD94" i="4"/>
  <c r="BB94" i="4"/>
  <c r="AZ94" i="4"/>
  <c r="AA96" i="1"/>
  <c r="E95" i="1"/>
  <c r="F95" i="1" l="1"/>
  <c r="D96" i="1"/>
  <c r="J96" i="1" s="1"/>
  <c r="I95" i="1"/>
  <c r="AA97" i="1"/>
  <c r="E96" i="1"/>
  <c r="BW93" i="4"/>
  <c r="BV93" i="4"/>
  <c r="BT93" i="4"/>
  <c r="BU93" i="4"/>
  <c r="BS93" i="4"/>
  <c r="BR93" i="4"/>
  <c r="BP93" i="4"/>
  <c r="BN93" i="4"/>
  <c r="BQ93" i="4"/>
  <c r="BO93" i="4"/>
  <c r="BM93" i="4"/>
  <c r="AJ94" i="4"/>
  <c r="AH94" i="4"/>
  <c r="AF94" i="4"/>
  <c r="AD94" i="4"/>
  <c r="AB94" i="4"/>
  <c r="AK94" i="4"/>
  <c r="AG94" i="4"/>
  <c r="AC94" i="4"/>
  <c r="AX93" i="4"/>
  <c r="AV93" i="4"/>
  <c r="AT93" i="4"/>
  <c r="AR93" i="4"/>
  <c r="AP93" i="4"/>
  <c r="AE94" i="4"/>
  <c r="BL93" i="4"/>
  <c r="AI94" i="4"/>
  <c r="AA94" i="4"/>
  <c r="AU93" i="4"/>
  <c r="AQ93" i="4"/>
  <c r="AN93" i="4"/>
  <c r="AS93" i="4"/>
  <c r="AW93" i="4"/>
  <c r="AO93" i="4"/>
  <c r="AI94" i="1"/>
  <c r="AB94" i="1"/>
  <c r="AF94" i="1"/>
  <c r="AE95" i="1"/>
  <c r="BD95" i="4"/>
  <c r="BB95" i="4"/>
  <c r="AH95" i="1"/>
  <c r="G95" i="1"/>
  <c r="H95" i="1" s="1"/>
  <c r="BK95" i="4"/>
  <c r="BJ95" i="4"/>
  <c r="BI95" i="4"/>
  <c r="BH95" i="4"/>
  <c r="BG95" i="4"/>
  <c r="BF95" i="4"/>
  <c r="BE95" i="4"/>
  <c r="BC95" i="4"/>
  <c r="BA95" i="4"/>
  <c r="AZ95" i="4"/>
  <c r="F96" i="1" l="1"/>
  <c r="D97" i="1"/>
  <c r="J97" i="1" s="1"/>
  <c r="AA98" i="1"/>
  <c r="E97" i="1"/>
  <c r="I97" i="1" s="1"/>
  <c r="I96" i="1"/>
  <c r="BV94" i="4"/>
  <c r="BW94" i="4"/>
  <c r="BU94" i="4"/>
  <c r="BS94" i="4"/>
  <c r="BT94" i="4"/>
  <c r="BQ94" i="4"/>
  <c r="BO94" i="4"/>
  <c r="BR94" i="4"/>
  <c r="BP94" i="4"/>
  <c r="BN94" i="4"/>
  <c r="BL94" i="4"/>
  <c r="AK95" i="4"/>
  <c r="AI95" i="4"/>
  <c r="AG95" i="4"/>
  <c r="AE95" i="4"/>
  <c r="AC95" i="4"/>
  <c r="AA95" i="4"/>
  <c r="BM94" i="4"/>
  <c r="AH95" i="4"/>
  <c r="AD95" i="4"/>
  <c r="AW94" i="4"/>
  <c r="AU94" i="4"/>
  <c r="AS94" i="4"/>
  <c r="AQ94" i="4"/>
  <c r="AO94" i="4"/>
  <c r="AJ95" i="4"/>
  <c r="AB95" i="4"/>
  <c r="AX94" i="4"/>
  <c r="AF95" i="4"/>
  <c r="AV94" i="4"/>
  <c r="AR94" i="4"/>
  <c r="AT94" i="4"/>
  <c r="AN94" i="4"/>
  <c r="AI95" i="1"/>
  <c r="AB95" i="1"/>
  <c r="AP94" i="4"/>
  <c r="AH96" i="1"/>
  <c r="G96" i="1"/>
  <c r="H96" i="1" s="1"/>
  <c r="BK96" i="4"/>
  <c r="BJ96" i="4"/>
  <c r="BI96" i="4"/>
  <c r="BH96" i="4"/>
  <c r="BG96" i="4"/>
  <c r="BF96" i="4"/>
  <c r="BE96" i="4"/>
  <c r="BC96" i="4"/>
  <c r="BA96" i="4"/>
  <c r="AF95" i="1"/>
  <c r="AE96" i="1"/>
  <c r="BD96" i="4"/>
  <c r="BB96" i="4"/>
  <c r="AZ96" i="4"/>
  <c r="AA99" i="1" l="1"/>
  <c r="E98" i="1"/>
  <c r="F97" i="1"/>
  <c r="D98" i="1"/>
  <c r="J98" i="1" s="1"/>
  <c r="I98" i="1"/>
  <c r="BW95" i="4"/>
  <c r="BV95" i="4"/>
  <c r="BT95" i="4"/>
  <c r="BU95" i="4"/>
  <c r="BS95" i="4"/>
  <c r="BR95" i="4"/>
  <c r="BP95" i="4"/>
  <c r="BN95" i="4"/>
  <c r="BQ95" i="4"/>
  <c r="BO95" i="4"/>
  <c r="BM95" i="4"/>
  <c r="AJ96" i="4"/>
  <c r="AH96" i="4"/>
  <c r="AF96" i="4"/>
  <c r="AD96" i="4"/>
  <c r="AB96" i="4"/>
  <c r="BL95" i="4"/>
  <c r="AI96" i="4"/>
  <c r="AE96" i="4"/>
  <c r="AA96" i="4"/>
  <c r="AX95" i="4"/>
  <c r="AV95" i="4"/>
  <c r="AT95" i="4"/>
  <c r="AR95" i="4"/>
  <c r="AP95" i="4"/>
  <c r="AG96" i="4"/>
  <c r="AK96" i="4"/>
  <c r="AC96" i="4"/>
  <c r="AW95" i="4"/>
  <c r="AS95" i="4"/>
  <c r="AO95" i="4"/>
  <c r="AN95" i="4"/>
  <c r="AU95" i="4"/>
  <c r="AQ95" i="4"/>
  <c r="AI96" i="1"/>
  <c r="AB96" i="1"/>
  <c r="AF96" i="1"/>
  <c r="AE97" i="1"/>
  <c r="BD97" i="4"/>
  <c r="BB97" i="4"/>
  <c r="AH97" i="1"/>
  <c r="G97" i="1"/>
  <c r="H97" i="1" s="1"/>
  <c r="BK97" i="4"/>
  <c r="BJ97" i="4"/>
  <c r="BI97" i="4"/>
  <c r="BH97" i="4"/>
  <c r="BG97" i="4"/>
  <c r="BF97" i="4"/>
  <c r="BE97" i="4"/>
  <c r="BC97" i="4"/>
  <c r="BA97" i="4"/>
  <c r="AZ97" i="4"/>
  <c r="F98" i="1" l="1"/>
  <c r="D99" i="1"/>
  <c r="J99" i="1" s="1"/>
  <c r="BV96" i="4"/>
  <c r="BW96" i="4"/>
  <c r="BU96" i="4"/>
  <c r="BS96" i="4"/>
  <c r="BT96" i="4"/>
  <c r="BQ96" i="4"/>
  <c r="BO96" i="4"/>
  <c r="BR96" i="4"/>
  <c r="BP96" i="4"/>
  <c r="BN96" i="4"/>
  <c r="BL96" i="4"/>
  <c r="AK97" i="4"/>
  <c r="AI97" i="4"/>
  <c r="AG97" i="4"/>
  <c r="AE97" i="4"/>
  <c r="AC97" i="4"/>
  <c r="AA97" i="4"/>
  <c r="AJ97" i="4"/>
  <c r="AF97" i="4"/>
  <c r="AB97" i="4"/>
  <c r="AW96" i="4"/>
  <c r="AU96" i="4"/>
  <c r="AS96" i="4"/>
  <c r="AQ96" i="4"/>
  <c r="AO96" i="4"/>
  <c r="AD97" i="4"/>
  <c r="BM96" i="4"/>
  <c r="AH97" i="4"/>
  <c r="AX96" i="4"/>
  <c r="AT96" i="4"/>
  <c r="AP96" i="4"/>
  <c r="AV96" i="4"/>
  <c r="AI97" i="1"/>
  <c r="AB97" i="1"/>
  <c r="AR96" i="4"/>
  <c r="AN96" i="4"/>
  <c r="AF97" i="1"/>
  <c r="AH98" i="1"/>
  <c r="G98" i="1"/>
  <c r="H98" i="1" s="1"/>
  <c r="BK98" i="4"/>
  <c r="BJ98" i="4"/>
  <c r="BI98" i="4"/>
  <c r="BH98" i="4"/>
  <c r="BG98" i="4"/>
  <c r="BF98" i="4"/>
  <c r="BE98" i="4"/>
  <c r="BC98" i="4"/>
  <c r="BA98" i="4"/>
  <c r="AE98" i="1"/>
  <c r="BD98" i="4"/>
  <c r="BB98" i="4"/>
  <c r="AZ98" i="4"/>
  <c r="AA100" i="1"/>
  <c r="E99" i="1"/>
  <c r="F99" i="1" l="1"/>
  <c r="D100" i="1"/>
  <c r="J100" i="1" s="1"/>
  <c r="I99" i="1"/>
  <c r="AA101" i="1"/>
  <c r="E100" i="1"/>
  <c r="BW97" i="4"/>
  <c r="BV97" i="4"/>
  <c r="BT97" i="4"/>
  <c r="BU97" i="4"/>
  <c r="BS97" i="4"/>
  <c r="BR97" i="4"/>
  <c r="BP97" i="4"/>
  <c r="BN97" i="4"/>
  <c r="BQ97" i="4"/>
  <c r="BO97" i="4"/>
  <c r="BM97" i="4"/>
  <c r="AJ98" i="4"/>
  <c r="AH98" i="4"/>
  <c r="AF98" i="4"/>
  <c r="AD98" i="4"/>
  <c r="AB98" i="4"/>
  <c r="AK98" i="4"/>
  <c r="AG98" i="4"/>
  <c r="AC98" i="4"/>
  <c r="AX97" i="4"/>
  <c r="AV97" i="4"/>
  <c r="AT97" i="4"/>
  <c r="AR97" i="4"/>
  <c r="AP97" i="4"/>
  <c r="BL97" i="4"/>
  <c r="AI98" i="4"/>
  <c r="AA98" i="4"/>
  <c r="AE98" i="4"/>
  <c r="AU97" i="4"/>
  <c r="AQ97" i="4"/>
  <c r="AN97" i="4"/>
  <c r="AW97" i="4"/>
  <c r="AO97" i="4"/>
  <c r="AS97" i="4"/>
  <c r="AI98" i="1"/>
  <c r="AB98" i="1"/>
  <c r="AF98" i="1"/>
  <c r="AE99" i="1"/>
  <c r="BD99" i="4"/>
  <c r="BB99" i="4"/>
  <c r="AH99" i="1"/>
  <c r="G99" i="1"/>
  <c r="H99" i="1" s="1"/>
  <c r="BK99" i="4"/>
  <c r="BJ99" i="4"/>
  <c r="BI99" i="4"/>
  <c r="BH99" i="4"/>
  <c r="BG99" i="4"/>
  <c r="BF99" i="4"/>
  <c r="BE99" i="4"/>
  <c r="BC99" i="4"/>
  <c r="BA99" i="4"/>
  <c r="AZ99" i="4"/>
  <c r="F100" i="1" l="1"/>
  <c r="D101" i="1"/>
  <c r="J101" i="1" s="1"/>
  <c r="AA102" i="1"/>
  <c r="E101" i="1"/>
  <c r="I101" i="1" s="1"/>
  <c r="I100" i="1"/>
  <c r="BV98" i="4"/>
  <c r="BW98" i="4"/>
  <c r="BU98" i="4"/>
  <c r="BT98" i="4"/>
  <c r="BS98" i="4"/>
  <c r="BQ98" i="4"/>
  <c r="BO98" i="4"/>
  <c r="BR98" i="4"/>
  <c r="BP98" i="4"/>
  <c r="BN98" i="4"/>
  <c r="BL98" i="4"/>
  <c r="AK99" i="4"/>
  <c r="AI99" i="4"/>
  <c r="AG99" i="4"/>
  <c r="AE99" i="4"/>
  <c r="AC99" i="4"/>
  <c r="AA99" i="4"/>
  <c r="BM98" i="4"/>
  <c r="AH99" i="4"/>
  <c r="AD99" i="4"/>
  <c r="AW98" i="4"/>
  <c r="AU98" i="4"/>
  <c r="AS98" i="4"/>
  <c r="AQ98" i="4"/>
  <c r="AO98" i="4"/>
  <c r="AF99" i="4"/>
  <c r="AX98" i="4"/>
  <c r="AJ99" i="4"/>
  <c r="AB99" i="4"/>
  <c r="AV98" i="4"/>
  <c r="AR98" i="4"/>
  <c r="AP98" i="4"/>
  <c r="AN98" i="4"/>
  <c r="AI99" i="1"/>
  <c r="AB99" i="1"/>
  <c r="AT98" i="4"/>
  <c r="AH100" i="1"/>
  <c r="G100" i="1"/>
  <c r="H100" i="1" s="1"/>
  <c r="BK100" i="4"/>
  <c r="BJ100" i="4"/>
  <c r="BI100" i="4"/>
  <c r="BH100" i="4"/>
  <c r="BG100" i="4"/>
  <c r="BF100" i="4"/>
  <c r="BE100" i="4"/>
  <c r="BC100" i="4"/>
  <c r="BA100" i="4"/>
  <c r="AF99" i="1"/>
  <c r="AE100" i="1"/>
  <c r="BD100" i="4"/>
  <c r="BB100" i="4"/>
  <c r="AZ100" i="4"/>
  <c r="AA103" i="1" l="1"/>
  <c r="E102" i="1"/>
  <c r="F101" i="1"/>
  <c r="D102" i="1"/>
  <c r="J102" i="1" s="1"/>
  <c r="I102" i="1"/>
  <c r="BW99" i="4"/>
  <c r="BV99" i="4"/>
  <c r="BT99" i="4"/>
  <c r="BU99" i="4"/>
  <c r="BR99" i="4"/>
  <c r="BP99" i="4"/>
  <c r="BN99" i="4"/>
  <c r="BS99" i="4"/>
  <c r="BQ99" i="4"/>
  <c r="BO99" i="4"/>
  <c r="BM99" i="4"/>
  <c r="AJ100" i="4"/>
  <c r="AH100" i="4"/>
  <c r="AF100" i="4"/>
  <c r="AD100" i="4"/>
  <c r="AB100" i="4"/>
  <c r="BL99" i="4"/>
  <c r="AI100" i="4"/>
  <c r="AE100" i="4"/>
  <c r="AA100" i="4"/>
  <c r="AX99" i="4"/>
  <c r="AV99" i="4"/>
  <c r="AT99" i="4"/>
  <c r="AR99" i="4"/>
  <c r="AP99" i="4"/>
  <c r="AK100" i="4"/>
  <c r="AC100" i="4"/>
  <c r="AG100" i="4"/>
  <c r="AW99" i="4"/>
  <c r="AS99" i="4"/>
  <c r="AO99" i="4"/>
  <c r="AN99" i="4"/>
  <c r="AQ99" i="4"/>
  <c r="AU99" i="4"/>
  <c r="AI100" i="1"/>
  <c r="AB100" i="1"/>
  <c r="AF100" i="1"/>
  <c r="AE101" i="1"/>
  <c r="BD101" i="4"/>
  <c r="BB101" i="4"/>
  <c r="AH101" i="1"/>
  <c r="G101" i="1"/>
  <c r="H101" i="1" s="1"/>
  <c r="BK101" i="4"/>
  <c r="BJ101" i="4"/>
  <c r="BI101" i="4"/>
  <c r="BH101" i="4"/>
  <c r="BG101" i="4"/>
  <c r="BF101" i="4"/>
  <c r="BE101" i="4"/>
  <c r="BC101" i="4"/>
  <c r="BA101" i="4"/>
  <c r="AZ101" i="4"/>
  <c r="F102" i="1" l="1"/>
  <c r="D103" i="1"/>
  <c r="J103" i="1" s="1"/>
  <c r="BV100" i="4"/>
  <c r="BW100" i="4"/>
  <c r="BU100" i="4"/>
  <c r="BT100" i="4"/>
  <c r="BS100" i="4"/>
  <c r="BQ100" i="4"/>
  <c r="BO100" i="4"/>
  <c r="BR100" i="4"/>
  <c r="BP100" i="4"/>
  <c r="BN100" i="4"/>
  <c r="BL100" i="4"/>
  <c r="AK101" i="4"/>
  <c r="AI101" i="4"/>
  <c r="AG101" i="4"/>
  <c r="AE101" i="4"/>
  <c r="AC101" i="4"/>
  <c r="AA101" i="4"/>
  <c r="AJ101" i="4"/>
  <c r="AF101" i="4"/>
  <c r="AB101" i="4"/>
  <c r="AW100" i="4"/>
  <c r="AU100" i="4"/>
  <c r="AS100" i="4"/>
  <c r="AQ100" i="4"/>
  <c r="AO100" i="4"/>
  <c r="BM100" i="4"/>
  <c r="AH101" i="4"/>
  <c r="AD101" i="4"/>
  <c r="AX100" i="4"/>
  <c r="AT100" i="4"/>
  <c r="AP100" i="4"/>
  <c r="AR100" i="4"/>
  <c r="AI101" i="1"/>
  <c r="AB101" i="1"/>
  <c r="AV100" i="4"/>
  <c r="AN100" i="4"/>
  <c r="AF101" i="1"/>
  <c r="AH102" i="1"/>
  <c r="G102" i="1"/>
  <c r="H102" i="1" s="1"/>
  <c r="BK102" i="4"/>
  <c r="BJ102" i="4"/>
  <c r="BI102" i="4"/>
  <c r="BH102" i="4"/>
  <c r="BG102" i="4"/>
  <c r="BF102" i="4"/>
  <c r="BE102" i="4"/>
  <c r="BC102" i="4"/>
  <c r="BA102" i="4"/>
  <c r="AE102" i="1"/>
  <c r="BD102" i="4"/>
  <c r="BB102" i="4"/>
  <c r="AZ102" i="4"/>
  <c r="AA104" i="1"/>
  <c r="E103" i="1"/>
  <c r="F103" i="1" l="1"/>
  <c r="D104" i="1"/>
  <c r="J104" i="1" s="1"/>
  <c r="I103" i="1"/>
  <c r="AA105" i="1"/>
  <c r="E104" i="1"/>
  <c r="BW101" i="4"/>
  <c r="BV101" i="4"/>
  <c r="BT101" i="4"/>
  <c r="BU101" i="4"/>
  <c r="BR101" i="4"/>
  <c r="BP101" i="4"/>
  <c r="BN101" i="4"/>
  <c r="BS101" i="4"/>
  <c r="BQ101" i="4"/>
  <c r="BO101" i="4"/>
  <c r="BM101" i="4"/>
  <c r="AJ102" i="4"/>
  <c r="AH102" i="4"/>
  <c r="AF102" i="4"/>
  <c r="AD102" i="4"/>
  <c r="AB102" i="4"/>
  <c r="AK102" i="4"/>
  <c r="AG102" i="4"/>
  <c r="AC102" i="4"/>
  <c r="AX101" i="4"/>
  <c r="AV101" i="4"/>
  <c r="AT101" i="4"/>
  <c r="AR101" i="4"/>
  <c r="AP101" i="4"/>
  <c r="AE102" i="4"/>
  <c r="BL101" i="4"/>
  <c r="AI102" i="4"/>
  <c r="AA102" i="4"/>
  <c r="AU101" i="4"/>
  <c r="AQ101" i="4"/>
  <c r="AN101" i="4"/>
  <c r="AS101" i="4"/>
  <c r="AW101" i="4"/>
  <c r="AO101" i="4"/>
  <c r="AI102" i="1"/>
  <c r="AB102" i="1"/>
  <c r="AF102" i="1"/>
  <c r="AE103" i="1"/>
  <c r="BD103" i="4"/>
  <c r="BB103" i="4"/>
  <c r="AH103" i="1"/>
  <c r="G103" i="1"/>
  <c r="H103" i="1" s="1"/>
  <c r="BK103" i="4"/>
  <c r="BJ103" i="4"/>
  <c r="BI103" i="4"/>
  <c r="BH103" i="4"/>
  <c r="BG103" i="4"/>
  <c r="BF103" i="4"/>
  <c r="BE103" i="4"/>
  <c r="BC103" i="4"/>
  <c r="BA103" i="4"/>
  <c r="AZ103" i="4"/>
  <c r="F104" i="1" l="1"/>
  <c r="D105" i="1"/>
  <c r="J105" i="1" s="1"/>
  <c r="AA106" i="1"/>
  <c r="E105" i="1"/>
  <c r="I105" i="1" s="1"/>
  <c r="I104" i="1"/>
  <c r="BV102" i="4"/>
  <c r="BW102" i="4"/>
  <c r="BU102" i="4"/>
  <c r="BT102" i="4"/>
  <c r="BS102" i="4"/>
  <c r="BQ102" i="4"/>
  <c r="BO102" i="4"/>
  <c r="BR102" i="4"/>
  <c r="BP102" i="4"/>
  <c r="BN102" i="4"/>
  <c r="BL102" i="4"/>
  <c r="AK103" i="4"/>
  <c r="AI103" i="4"/>
  <c r="AG103" i="4"/>
  <c r="AE103" i="4"/>
  <c r="AC103" i="4"/>
  <c r="AA103" i="4"/>
  <c r="BM102" i="4"/>
  <c r="AH103" i="4"/>
  <c r="AD103" i="4"/>
  <c r="AW102" i="4"/>
  <c r="AU102" i="4"/>
  <c r="AS102" i="4"/>
  <c r="AQ102" i="4"/>
  <c r="AO102" i="4"/>
  <c r="AJ103" i="4"/>
  <c r="AB103" i="4"/>
  <c r="AX102" i="4"/>
  <c r="AF103" i="4"/>
  <c r="AV102" i="4"/>
  <c r="AR102" i="4"/>
  <c r="AT102" i="4"/>
  <c r="AN102" i="4"/>
  <c r="AI103" i="1"/>
  <c r="AB103" i="1"/>
  <c r="AP102" i="4"/>
  <c r="AH104" i="1"/>
  <c r="G104" i="1"/>
  <c r="H104" i="1" s="1"/>
  <c r="BK104" i="4"/>
  <c r="BJ104" i="4"/>
  <c r="BI104" i="4"/>
  <c r="BH104" i="4"/>
  <c r="BG104" i="4"/>
  <c r="BF104" i="4"/>
  <c r="BE104" i="4"/>
  <c r="BC104" i="4"/>
  <c r="BA104" i="4"/>
  <c r="AF103" i="1"/>
  <c r="AE104" i="1"/>
  <c r="BD104" i="4"/>
  <c r="BB104" i="4"/>
  <c r="AZ104" i="4"/>
  <c r="AA107" i="1" l="1"/>
  <c r="E106" i="1"/>
  <c r="F105" i="1"/>
  <c r="D106" i="1"/>
  <c r="J106" i="1" s="1"/>
  <c r="I106" i="1"/>
  <c r="BW103" i="4"/>
  <c r="BV103" i="4"/>
  <c r="BT103" i="4"/>
  <c r="BU103" i="4"/>
  <c r="BR103" i="4"/>
  <c r="BP103" i="4"/>
  <c r="BS103" i="4"/>
  <c r="BQ103" i="4"/>
  <c r="BO103" i="4"/>
  <c r="BM103" i="4"/>
  <c r="AJ104" i="4"/>
  <c r="AH104" i="4"/>
  <c r="AF104" i="4"/>
  <c r="AD104" i="4"/>
  <c r="AB104" i="4"/>
  <c r="BL103" i="4"/>
  <c r="AI104" i="4"/>
  <c r="AE104" i="4"/>
  <c r="AA104" i="4"/>
  <c r="AX103" i="4"/>
  <c r="AV103" i="4"/>
  <c r="AT103" i="4"/>
  <c r="AR103" i="4"/>
  <c r="AP103" i="4"/>
  <c r="BN103" i="4"/>
  <c r="AG104" i="4"/>
  <c r="AK104" i="4"/>
  <c r="AC104" i="4"/>
  <c r="AW103" i="4"/>
  <c r="AS103" i="4"/>
  <c r="AO103" i="4"/>
  <c r="AN103" i="4"/>
  <c r="AU103" i="4"/>
  <c r="AQ103" i="4"/>
  <c r="AI104" i="1"/>
  <c r="AB104" i="1"/>
  <c r="AF104" i="1"/>
  <c r="AE105" i="1"/>
  <c r="BD105" i="4"/>
  <c r="BB105" i="4"/>
  <c r="AH105" i="1"/>
  <c r="G105" i="1"/>
  <c r="H105" i="1" s="1"/>
  <c r="BK105" i="4"/>
  <c r="BJ105" i="4"/>
  <c r="BI105" i="4"/>
  <c r="BH105" i="4"/>
  <c r="BG105" i="4"/>
  <c r="BF105" i="4"/>
  <c r="BE105" i="4"/>
  <c r="BC105" i="4"/>
  <c r="BA105" i="4"/>
  <c r="AZ105" i="4"/>
  <c r="F106" i="1" l="1"/>
  <c r="D107" i="1"/>
  <c r="J107" i="1" s="1"/>
  <c r="BV104" i="4"/>
  <c r="BW104" i="4"/>
  <c r="BU104" i="4"/>
  <c r="BT104" i="4"/>
  <c r="BS104" i="4"/>
  <c r="BQ104" i="4"/>
  <c r="BO104" i="4"/>
  <c r="BR104" i="4"/>
  <c r="BP104" i="4"/>
  <c r="BN104" i="4"/>
  <c r="BL104" i="4"/>
  <c r="AK105" i="4"/>
  <c r="AI105" i="4"/>
  <c r="AG105" i="4"/>
  <c r="AE105" i="4"/>
  <c r="AC105" i="4"/>
  <c r="AA105" i="4"/>
  <c r="AJ105" i="4"/>
  <c r="AF105" i="4"/>
  <c r="AB105" i="4"/>
  <c r="AW104" i="4"/>
  <c r="AU104" i="4"/>
  <c r="AS104" i="4"/>
  <c r="AQ104" i="4"/>
  <c r="AO104" i="4"/>
  <c r="AD105" i="4"/>
  <c r="BM104" i="4"/>
  <c r="AH105" i="4"/>
  <c r="AX104" i="4"/>
  <c r="AT104" i="4"/>
  <c r="AP104" i="4"/>
  <c r="AV104" i="4"/>
  <c r="AI105" i="1"/>
  <c r="AB105" i="1"/>
  <c r="AR104" i="4"/>
  <c r="AN104" i="4"/>
  <c r="AH106" i="1"/>
  <c r="G106" i="1"/>
  <c r="H106" i="1" s="1"/>
  <c r="BK106" i="4"/>
  <c r="BJ106" i="4"/>
  <c r="BI106" i="4"/>
  <c r="BH106" i="4"/>
  <c r="BG106" i="4"/>
  <c r="BF106" i="4"/>
  <c r="BE106" i="4"/>
  <c r="BC106" i="4"/>
  <c r="BA106" i="4"/>
  <c r="AF105" i="1"/>
  <c r="AE106" i="1"/>
  <c r="BD106" i="4"/>
  <c r="BB106" i="4"/>
  <c r="AZ106" i="4"/>
  <c r="AA108" i="1"/>
  <c r="E107" i="1"/>
  <c r="I107" i="1" s="1"/>
  <c r="AA109" i="1" l="1"/>
  <c r="E108" i="1"/>
  <c r="BW105" i="4"/>
  <c r="BV105" i="4"/>
  <c r="BT105" i="4"/>
  <c r="BU105" i="4"/>
  <c r="BR105" i="4"/>
  <c r="BP105" i="4"/>
  <c r="BS105" i="4"/>
  <c r="BQ105" i="4"/>
  <c r="BO105" i="4"/>
  <c r="BM105" i="4"/>
  <c r="AJ106" i="4"/>
  <c r="AH106" i="4"/>
  <c r="AF106" i="4"/>
  <c r="AD106" i="4"/>
  <c r="AB106" i="4"/>
  <c r="BN105" i="4"/>
  <c r="AK106" i="4"/>
  <c r="AG106" i="4"/>
  <c r="AC106" i="4"/>
  <c r="AX105" i="4"/>
  <c r="AV105" i="4"/>
  <c r="AT105" i="4"/>
  <c r="AR105" i="4"/>
  <c r="AP105" i="4"/>
  <c r="BL105" i="4"/>
  <c r="AI106" i="4"/>
  <c r="AA106" i="4"/>
  <c r="AE106" i="4"/>
  <c r="AU105" i="4"/>
  <c r="AQ105" i="4"/>
  <c r="AN105" i="4"/>
  <c r="AW105" i="4"/>
  <c r="AO105" i="4"/>
  <c r="AS105" i="4"/>
  <c r="AI106" i="1"/>
  <c r="AB106" i="1"/>
  <c r="AF106" i="1"/>
  <c r="AE107" i="1"/>
  <c r="BD107" i="4"/>
  <c r="BB107" i="4"/>
  <c r="AH107" i="1"/>
  <c r="G107" i="1"/>
  <c r="H107" i="1" s="1"/>
  <c r="BK107" i="4"/>
  <c r="BJ107" i="4"/>
  <c r="BI107" i="4"/>
  <c r="BH107" i="4"/>
  <c r="BG107" i="4"/>
  <c r="BF107" i="4"/>
  <c r="BE107" i="4"/>
  <c r="BC107" i="4"/>
  <c r="BA107" i="4"/>
  <c r="AZ107" i="4"/>
  <c r="F107" i="1"/>
  <c r="D108" i="1"/>
  <c r="J108" i="1" s="1"/>
  <c r="I108" i="1"/>
  <c r="AA110" i="1" l="1"/>
  <c r="E109" i="1"/>
  <c r="BV106" i="4"/>
  <c r="BW106" i="4"/>
  <c r="BU106" i="4"/>
  <c r="BT106" i="4"/>
  <c r="BS106" i="4"/>
  <c r="BQ106" i="4"/>
  <c r="BO106" i="4"/>
  <c r="BR106" i="4"/>
  <c r="BP106" i="4"/>
  <c r="BN106" i="4"/>
  <c r="BL106" i="4"/>
  <c r="AK107" i="4"/>
  <c r="AI107" i="4"/>
  <c r="AG107" i="4"/>
  <c r="AE107" i="4"/>
  <c r="AC107" i="4"/>
  <c r="AA107" i="4"/>
  <c r="BM106" i="4"/>
  <c r="AH107" i="4"/>
  <c r="AD107" i="4"/>
  <c r="AW106" i="4"/>
  <c r="AU106" i="4"/>
  <c r="AS106" i="4"/>
  <c r="AQ106" i="4"/>
  <c r="AO106" i="4"/>
  <c r="AF107" i="4"/>
  <c r="AX106" i="4"/>
  <c r="AJ107" i="4"/>
  <c r="AB107" i="4"/>
  <c r="AV106" i="4"/>
  <c r="AR106" i="4"/>
  <c r="AP106" i="4"/>
  <c r="AN106" i="4"/>
  <c r="AI107" i="1"/>
  <c r="AB107" i="1"/>
  <c r="AT106" i="4"/>
  <c r="AH108" i="1"/>
  <c r="G108" i="1"/>
  <c r="H108" i="1" s="1"/>
  <c r="BK108" i="4"/>
  <c r="BJ108" i="4"/>
  <c r="BI108" i="4"/>
  <c r="BH108" i="4"/>
  <c r="BG108" i="4"/>
  <c r="BF108" i="4"/>
  <c r="BE108" i="4"/>
  <c r="BC108" i="4"/>
  <c r="BA108" i="4"/>
  <c r="AF107" i="1"/>
  <c r="AE108" i="1"/>
  <c r="BD108" i="4"/>
  <c r="BB108" i="4"/>
  <c r="AZ108" i="4"/>
  <c r="F108" i="1"/>
  <c r="D109" i="1"/>
  <c r="J109" i="1" s="1"/>
  <c r="I109" i="1"/>
  <c r="AA111" i="1" l="1"/>
  <c r="E111" i="1" s="1"/>
  <c r="F111" i="1" s="1"/>
  <c r="E110" i="1"/>
  <c r="BW107" i="4"/>
  <c r="BV107" i="4"/>
  <c r="BT107" i="4"/>
  <c r="BU107" i="4"/>
  <c r="BR107" i="4"/>
  <c r="BP107" i="4"/>
  <c r="BS107" i="4"/>
  <c r="BQ107" i="4"/>
  <c r="BO107" i="4"/>
  <c r="BM107" i="4"/>
  <c r="AJ108" i="4"/>
  <c r="AH108" i="4"/>
  <c r="AF108" i="4"/>
  <c r="AD108" i="4"/>
  <c r="AB108" i="4"/>
  <c r="BL107" i="4"/>
  <c r="AI108" i="4"/>
  <c r="AE108" i="4"/>
  <c r="AA108" i="4"/>
  <c r="AX107" i="4"/>
  <c r="AV107" i="4"/>
  <c r="AT107" i="4"/>
  <c r="AR107" i="4"/>
  <c r="AP107" i="4"/>
  <c r="AK108" i="4"/>
  <c r="AC108" i="4"/>
  <c r="BN107" i="4"/>
  <c r="AG108" i="4"/>
  <c r="AW107" i="4"/>
  <c r="AS107" i="4"/>
  <c r="AO107" i="4"/>
  <c r="AN107" i="4"/>
  <c r="AQ107" i="4"/>
  <c r="AU107" i="4"/>
  <c r="AI108" i="1"/>
  <c r="AB108" i="1"/>
  <c r="AF108" i="1"/>
  <c r="AE109" i="1"/>
  <c r="AH109" i="1"/>
  <c r="G109" i="1"/>
  <c r="H109" i="1" s="1"/>
  <c r="BJ109" i="4"/>
  <c r="BH109" i="4"/>
  <c r="BF109" i="4"/>
  <c r="BD109" i="4"/>
  <c r="BB109" i="4"/>
  <c r="AZ109" i="4"/>
  <c r="BK109" i="4"/>
  <c r="BI109" i="4"/>
  <c r="BG109" i="4"/>
  <c r="BE109" i="4"/>
  <c r="BC109" i="4"/>
  <c r="BA109" i="4"/>
  <c r="F109" i="1"/>
  <c r="D110" i="1"/>
  <c r="J110" i="1" s="1"/>
  <c r="I110" i="1"/>
  <c r="BV108" i="4" l="1"/>
  <c r="BW108" i="4"/>
  <c r="BU108" i="4"/>
  <c r="BT108" i="4"/>
  <c r="BS108" i="4"/>
  <c r="BQ108" i="4"/>
  <c r="BO108" i="4"/>
  <c r="BR108" i="4"/>
  <c r="BP108" i="4"/>
  <c r="BN108" i="4"/>
  <c r="BL108" i="4"/>
  <c r="AK109" i="4"/>
  <c r="AI109" i="4"/>
  <c r="AG109" i="4"/>
  <c r="AE109" i="4"/>
  <c r="AC109" i="4"/>
  <c r="AA109" i="4"/>
  <c r="AJ109" i="4"/>
  <c r="AF109" i="4"/>
  <c r="AB109" i="4"/>
  <c r="AW108" i="4"/>
  <c r="AU108" i="4"/>
  <c r="AS108" i="4"/>
  <c r="AQ108" i="4"/>
  <c r="AO108" i="4"/>
  <c r="BM108" i="4"/>
  <c r="AH109" i="4"/>
  <c r="AD109" i="4"/>
  <c r="AX108" i="4"/>
  <c r="AT108" i="4"/>
  <c r="AP108" i="4"/>
  <c r="AR108" i="4"/>
  <c r="AI109" i="1"/>
  <c r="AB109" i="1"/>
  <c r="AV108" i="4"/>
  <c r="AN108" i="4"/>
  <c r="AH110" i="1"/>
  <c r="G110" i="1"/>
  <c r="H110" i="1" s="1"/>
  <c r="AF109" i="1"/>
  <c r="AE110" i="1"/>
  <c r="AF110" i="4"/>
  <c r="F110" i="1"/>
  <c r="D111" i="1"/>
  <c r="J111" i="1" s="1"/>
  <c r="I111" i="1"/>
  <c r="BW109" i="4" l="1"/>
  <c r="BV109" i="4"/>
  <c r="BT109" i="4"/>
  <c r="BU109" i="4"/>
  <c r="BR109" i="4"/>
  <c r="BP109" i="4"/>
  <c r="BS109" i="4"/>
  <c r="BQ109" i="4"/>
  <c r="BO109" i="4"/>
  <c r="BM109" i="4"/>
  <c r="BN109" i="4"/>
  <c r="AX109" i="4"/>
  <c r="AV109" i="4"/>
  <c r="AT109" i="4"/>
  <c r="AR109" i="4"/>
  <c r="AP109" i="4"/>
  <c r="BL109" i="4"/>
  <c r="AU109" i="4"/>
  <c r="AQ109" i="4"/>
  <c r="AN109" i="4"/>
  <c r="AS109" i="4"/>
  <c r="AW109" i="4"/>
  <c r="AO109" i="4"/>
  <c r="AI110" i="1"/>
  <c r="AI111" i="1" s="1"/>
  <c r="AB110" i="1"/>
  <c r="AB111" i="1" s="1"/>
  <c r="AF110" i="1"/>
  <c r="AF111" i="1" s="1"/>
  <c r="AE111" i="1"/>
  <c r="AH111" i="1"/>
  <c r="G111" i="1"/>
  <c r="H111" i="1" s="1"/>
  <c r="AF111" i="4"/>
  <c r="D14" i="2" l="1"/>
  <c r="D15" i="2"/>
  <c r="H28" i="1"/>
  <c r="I28" i="1" s="1"/>
  <c r="H27" i="1"/>
  <c r="H30" i="1"/>
  <c r="I30" i="1" s="1"/>
  <c r="H29" i="1"/>
  <c r="I29" i="1" s="1"/>
  <c r="H31" i="1"/>
  <c r="I31" i="1" s="1"/>
  <c r="H32" i="1"/>
  <c r="I32" i="1" s="1"/>
  <c r="H33" i="1"/>
  <c r="I33" i="1" s="1"/>
  <c r="H34" i="1"/>
  <c r="H35" i="1"/>
  <c r="I35" i="1" s="1"/>
  <c r="H36" i="1"/>
  <c r="I36" i="1" s="1"/>
  <c r="H37" i="1"/>
  <c r="D16" i="2" l="1"/>
  <c r="I27" i="1"/>
  <c r="AC27" i="1" s="1"/>
  <c r="AC28" i="1" s="1"/>
  <c r="AC29" i="1" s="1"/>
  <c r="AC30" i="1" s="1"/>
  <c r="AC31" i="1" s="1"/>
  <c r="AC32" i="1" s="1"/>
  <c r="AC33" i="1" s="1"/>
  <c r="AC34" i="1" s="1"/>
  <c r="AC35" i="1" s="1"/>
  <c r="AC36" i="1" s="1"/>
  <c r="AC37" i="1" s="1"/>
  <c r="I34" i="1" l="1"/>
  <c r="I37" i="1"/>
  <c r="AC38" i="1"/>
  <c r="AC39" i="1" s="1"/>
  <c r="AC40" i="1" s="1"/>
  <c r="AC41" i="1" s="1"/>
  <c r="AC42" i="1" s="1"/>
  <c r="AC43" i="1" s="1"/>
  <c r="AC44" i="1" s="1"/>
  <c r="AC45" i="1" s="1"/>
  <c r="AC46" i="1" s="1"/>
  <c r="AC47" i="1" s="1"/>
  <c r="AC48" i="1" s="1"/>
  <c r="AC49" i="1" s="1"/>
  <c r="AC50" i="1" s="1"/>
  <c r="AC51" i="1" s="1"/>
  <c r="AC52" i="1" s="1"/>
  <c r="AC53" i="1" s="1"/>
  <c r="AC54" i="1" s="1"/>
  <c r="AC55" i="1" s="1"/>
  <c r="AC56" i="1" s="1"/>
  <c r="AC57" i="1" s="1"/>
  <c r="AC58" i="1" s="1"/>
  <c r="AC59" i="1" s="1"/>
  <c r="AC60" i="1" s="1"/>
  <c r="AC61" i="1" s="1"/>
  <c r="AC62" i="1" s="1"/>
  <c r="AC63" i="1" s="1"/>
  <c r="AC64" i="1" s="1"/>
  <c r="AC65" i="1" s="1"/>
  <c r="AC66" i="1" s="1"/>
  <c r="AC67" i="1" s="1"/>
  <c r="AC68" i="1" s="1"/>
  <c r="AC69" i="1" s="1"/>
  <c r="AC70" i="1" s="1"/>
  <c r="AC71" i="1" s="1"/>
  <c r="AC72" i="1" s="1"/>
  <c r="AC73" i="1" s="1"/>
  <c r="AC74" i="1" s="1"/>
  <c r="AC75" i="1" s="1"/>
  <c r="AC76" i="1" s="1"/>
  <c r="AC77" i="1" s="1"/>
  <c r="AC78" i="1" s="1"/>
  <c r="AC79" i="1" s="1"/>
  <c r="AC80" i="1" s="1"/>
  <c r="AC81" i="1" s="1"/>
  <c r="AC82" i="1" s="1"/>
  <c r="AC83" i="1" s="1"/>
  <c r="AC84" i="1" s="1"/>
  <c r="AC85" i="1" s="1"/>
  <c r="AC86" i="1" s="1"/>
  <c r="AC87" i="1" s="1"/>
  <c r="AC88" i="1" s="1"/>
  <c r="AC89" i="1" s="1"/>
  <c r="AC90" i="1" s="1"/>
  <c r="AC91" i="1" s="1"/>
  <c r="AC92" i="1" s="1"/>
  <c r="AC93" i="1" s="1"/>
  <c r="AC94" i="1" s="1"/>
  <c r="AC95" i="1" s="1"/>
  <c r="AC96" i="1" s="1"/>
  <c r="AC97" i="1" s="1"/>
  <c r="AC98" i="1" s="1"/>
  <c r="AC99" i="1" s="1"/>
  <c r="AC100" i="1" s="1"/>
  <c r="AC101" i="1" s="1"/>
  <c r="AC102" i="1" s="1"/>
  <c r="AC103" i="1" s="1"/>
  <c r="AC104" i="1" s="1"/>
  <c r="AC105" i="1" s="1"/>
  <c r="AC106" i="1" s="1"/>
  <c r="AC107" i="1" s="1"/>
  <c r="AC108" i="1" s="1"/>
  <c r="AC109" i="1" s="1"/>
  <c r="AC110" i="1" s="1"/>
  <c r="AC111" i="1" s="1"/>
  <c r="D8" i="2" s="1"/>
</calcChain>
</file>

<file path=xl/sharedStrings.xml><?xml version="1.0" encoding="utf-8"?>
<sst xmlns="http://schemas.openxmlformats.org/spreadsheetml/2006/main" count="116" uniqueCount="101">
  <si>
    <t xml:space="preserve">Fraction of Total </t>
  </si>
  <si>
    <t xml:space="preserve">Year x Fraction of Total </t>
  </si>
  <si>
    <t>Year (t)</t>
  </si>
  <si>
    <t>PV(Ct)</t>
  </si>
  <si>
    <r>
      <t>Value [PV(C</t>
    </r>
    <r>
      <rPr>
        <b/>
        <u/>
        <vertAlign val="subscript"/>
        <sz val="10"/>
        <rFont val="Arial"/>
        <family val="2"/>
      </rPr>
      <t>t</t>
    </r>
    <r>
      <rPr>
        <b/>
        <u/>
        <sz val="10"/>
        <rFont val="Arial"/>
        <family val="2"/>
      </rPr>
      <t>)/PV]</t>
    </r>
  </si>
  <si>
    <r>
      <t>Value [t x PV(C</t>
    </r>
    <r>
      <rPr>
        <b/>
        <u/>
        <vertAlign val="subscript"/>
        <sz val="10"/>
        <rFont val="Arial"/>
        <family val="2"/>
      </rPr>
      <t>t</t>
    </r>
    <r>
      <rPr>
        <b/>
        <u/>
        <sz val="10"/>
        <rFont val="Arial"/>
        <family val="2"/>
      </rPr>
      <t>)/PV]</t>
    </r>
  </si>
  <si>
    <t>Coupon %</t>
  </si>
  <si>
    <t>Yield to maturity % (annual)</t>
  </si>
  <si>
    <t xml:space="preserve">Calculating bond duration </t>
  </si>
  <si>
    <t xml:space="preserve">Modified duration </t>
  </si>
  <si>
    <t xml:space="preserve">Modified Duration = Macaulay Duration/(1 + yield) = </t>
  </si>
  <si>
    <t>Calculating duration for some simple cash flow patterns</t>
  </si>
  <si>
    <t>PV</t>
  </si>
  <si>
    <t>Macaulay duration</t>
  </si>
  <si>
    <t>Perpetuity</t>
  </si>
  <si>
    <t>Modified duration</t>
  </si>
  <si>
    <t>Annuity</t>
  </si>
  <si>
    <t>Growing perpetuity</t>
  </si>
  <si>
    <t>C/r</t>
  </si>
  <si>
    <t>C/(r - g)</t>
  </si>
  <si>
    <r>
      <t>C(1/r - 1/r(1 + r)</t>
    </r>
    <r>
      <rPr>
        <vertAlign val="superscript"/>
        <sz val="10"/>
        <rFont val="Arial"/>
        <family val="2"/>
      </rPr>
      <t>t</t>
    </r>
    <r>
      <rPr>
        <sz val="10"/>
        <rFont val="Arial"/>
        <family val="2"/>
      </rPr>
      <t>)</t>
    </r>
  </si>
  <si>
    <t>(1 + r)/r</t>
  </si>
  <si>
    <t>(1+ r)/(r - g)</t>
  </si>
  <si>
    <t>1/(r - g)</t>
  </si>
  <si>
    <r>
      <t>(1 + r)/r - t/((1+r)</t>
    </r>
    <r>
      <rPr>
        <vertAlign val="superscript"/>
        <sz val="10"/>
        <rFont val="Arial"/>
        <family val="2"/>
      </rPr>
      <t>t</t>
    </r>
    <r>
      <rPr>
        <sz val="10"/>
        <rFont val="Arial"/>
        <family val="2"/>
      </rPr>
      <t xml:space="preserve"> - 1)</t>
    </r>
  </si>
  <si>
    <t>years</t>
  </si>
  <si>
    <t>Annuity Example</t>
  </si>
  <si>
    <t>Growing Perpetuity Example</t>
  </si>
  <si>
    <t>The following calculation confirms that this is the case:</t>
  </si>
  <si>
    <r>
      <t>Macaulay duration =(1 + r)/r - t/((1 + r)</t>
    </r>
    <r>
      <rPr>
        <vertAlign val="superscript"/>
        <sz val="10"/>
        <rFont val="Arial"/>
        <family val="2"/>
      </rPr>
      <t xml:space="preserve">t </t>
    </r>
    <r>
      <rPr>
        <sz val="10"/>
        <rFont val="Arial"/>
        <family val="2"/>
      </rPr>
      <t>- 1) =</t>
    </r>
  </si>
  <si>
    <t xml:space="preserve">1/r - t/((1+r)t+1 - (1+r)) </t>
  </si>
  <si>
    <t xml:space="preserve">Modified duration = 1/r - t/((1+r)t+1 - (1+r)) </t>
  </si>
  <si>
    <t>Cumulate</t>
  </si>
  <si>
    <t>Maturity, years (Max = 30)</t>
  </si>
  <si>
    <t>Discount rate per period, %</t>
  </si>
  <si>
    <t>Coupon interest per period</t>
  </si>
  <si>
    <t>where r = return or yield, g = growth rate and t = number of periods</t>
  </si>
  <si>
    <r>
      <t>ΔPV/PV = (- Δy) x modified duration + (Δy)</t>
    </r>
    <r>
      <rPr>
        <vertAlign val="superscript"/>
        <sz val="10"/>
        <rFont val="Arial"/>
        <family val="2"/>
      </rPr>
      <t>2</t>
    </r>
    <r>
      <rPr>
        <sz val="10"/>
        <rFont val="Arial"/>
        <family val="2"/>
      </rPr>
      <t>/2 x convexity</t>
    </r>
  </si>
  <si>
    <t>Total effect of 1% change in yield</t>
  </si>
  <si>
    <t>Duration is only an approximation of the change in bond price. For small changes in yield, it is very accurate, but less so for larger changes in yield.</t>
  </si>
  <si>
    <t>Convexity is the rate that the duration changes along the price-yield curve, and is the 1st derivative to the duration equation.  It is equal to:</t>
  </si>
  <si>
    <r>
      <t>The change in bond price (</t>
    </r>
    <r>
      <rPr>
        <sz val="10"/>
        <rFont val="Arial"/>
        <family val="2"/>
      </rPr>
      <t xml:space="preserve">ΔPV) </t>
    </r>
    <r>
      <rPr>
        <sz val="10"/>
        <rFont val="Arial"/>
        <family val="2"/>
      </rPr>
      <t>for a given change in yield (Δy) can be estimated using the following convexity adjustment:</t>
    </r>
  </si>
  <si>
    <t>cumul PV</t>
  </si>
  <si>
    <t>cumul dur</t>
  </si>
  <si>
    <t>count</t>
  </si>
  <si>
    <t>Use the spreadsheet to check your answers.</t>
  </si>
  <si>
    <r>
      <t xml:space="preserve">Duration (often called </t>
    </r>
    <r>
      <rPr>
        <i/>
        <sz val="10"/>
        <rFont val="Arial"/>
        <family val="2"/>
      </rPr>
      <t>Macaulay duration</t>
    </r>
    <r>
      <rPr>
        <sz val="10"/>
        <rFont val="Arial"/>
        <family val="2"/>
      </rPr>
      <t>) measures a bond's average life.  To calculate duration you need to weight the length of time to each cash flow by the</t>
    </r>
  </si>
  <si>
    <t>fraction of the bond's present value.  Try first using the following spreadsheet to calculate the duration of a 5% bond with 10 years to maturity.  Assume initially</t>
  </si>
  <si>
    <t>annual coupon payments and a yield of 4%.  Columns D and E show the cash flow at the end of each year.  Column F shows the present value of each cash</t>
  </si>
  <si>
    <t>value.  The final column multiplies the number of years to each cash flow (Column D) by the fraction of present value (Column G).  Macaulay duration is simply</t>
  </si>
  <si>
    <t>the sum of the numbers in Column H.</t>
  </si>
  <si>
    <t>You use exactly the same procedure to calculate the duration for a bond with semi-annual coupon payments, but there are now twice as many payments and</t>
  </si>
  <si>
    <t>semi-annual payments, duration falls slightly, even though the bond's maturity is unchanged.</t>
  </si>
  <si>
    <t xml:space="preserve">flow and Column G shows this present value as a fraction of the bond's total value.  Notice that in this example the final cash flow accounts for only 66% of bond </t>
  </si>
  <si>
    <r>
      <t xml:space="preserve">Modified duration measures how bond prices change for a change in yield.  To calculate </t>
    </r>
    <r>
      <rPr>
        <i/>
        <sz val="10"/>
        <rFont val="Arial"/>
        <family val="2"/>
      </rPr>
      <t xml:space="preserve">modified duration </t>
    </r>
  </si>
  <si>
    <t xml:space="preserve">Modified duration measures the sensitivity of the bond price to changes in the level of interest rates.  For small </t>
  </si>
  <si>
    <t xml:space="preserve">changes in the yield, the price of the bond will change by (percentage point change in yield) x modified duration.  </t>
  </si>
  <si>
    <t>for a bond with annual coupons, you need to divide by (1 + yield)/number of payments per year. Note that</t>
  </si>
  <si>
    <t>This closely approximates the change predicted by the modified duration.</t>
  </si>
  <si>
    <t>In each case there is a corresponding  formula for calculating the duration of these cash flows:</t>
  </si>
  <si>
    <t xml:space="preserve">In Chapter 2 we introduced some formulas for calculating the present value of simple cash flow streams.  </t>
  </si>
  <si>
    <t>In Chapter 2 we calculated the payments on a 4-year bank loan that was due to be repaid in four equal</t>
  </si>
  <si>
    <t>calculate its duration:</t>
  </si>
  <si>
    <t>Interest rate, % (per period)</t>
  </si>
  <si>
    <t>Number of periods</t>
  </si>
  <si>
    <t>A change in the interest rate of 1 percentage point would change the value of the loan by</t>
  </si>
  <si>
    <t>required return on the stock is 10%.  We can calculate the duration of this cash flow stream as follows:</t>
  </si>
  <si>
    <t xml:space="preserve">Imagine a common stock paying an annual dividend that is forecast to grow indefinitely by 4% a year.  The </t>
  </si>
  <si>
    <t>Growth rate, % (per period)</t>
  </si>
  <si>
    <t>Required return, % (per period)</t>
  </si>
  <si>
    <t>Perpetuity Example</t>
  </si>
  <si>
    <t>Macaulay duration = (1 + r)/r  =</t>
  </si>
  <si>
    <t>1/r</t>
  </si>
  <si>
    <t>Modified duration = 1/r =</t>
  </si>
  <si>
    <t>The UK government has issued perpeutal bonds with a 4% coupon.  What is the duration of these bonds if the</t>
  </si>
  <si>
    <t>interest rate is 6%.  Assume annual coupon payments:</t>
  </si>
  <si>
    <t>Notice that the duration of a perpetual bond is often shorter than that of bonds that mature in 20 or 30 years.</t>
  </si>
  <si>
    <t xml:space="preserve">Common stocks often have very long durations.  Other things equal, would you expect high-growth stocks to have </t>
  </si>
  <si>
    <r>
      <t xml:space="preserve">Note: </t>
    </r>
    <r>
      <rPr>
        <sz val="10"/>
        <rFont val="Arial"/>
        <family val="2"/>
      </rPr>
      <t>You can change any of the inputs shaded green.  The solution is in the cell shaded blue.</t>
    </r>
  </si>
  <si>
    <t>Note: In the examples below you can change any of the cells shaded green.  The solutions are shaded blue.</t>
  </si>
  <si>
    <r>
      <t>Convexity = (1/(PV x (1 + y)</t>
    </r>
    <r>
      <rPr>
        <vertAlign val="superscript"/>
        <sz val="10"/>
        <rFont val="Arial"/>
        <family val="2"/>
      </rPr>
      <t>2</t>
    </r>
    <r>
      <rPr>
        <sz val="10"/>
        <rFont val="Arial"/>
        <family val="2"/>
      </rPr>
      <t>) x Σ((t</t>
    </r>
    <r>
      <rPr>
        <vertAlign val="superscript"/>
        <sz val="10"/>
        <rFont val="Arial"/>
        <family val="2"/>
      </rPr>
      <t>2</t>
    </r>
    <r>
      <rPr>
        <sz val="10"/>
        <rFont val="Arial"/>
        <family val="2"/>
      </rPr>
      <t xml:space="preserve"> + t) x C</t>
    </r>
    <r>
      <rPr>
        <vertAlign val="subscript"/>
        <sz val="10"/>
        <rFont val="Arial"/>
        <family val="2"/>
      </rPr>
      <t>t</t>
    </r>
    <r>
      <rPr>
        <sz val="10"/>
        <rFont val="Arial"/>
        <family val="2"/>
      </rPr>
      <t>/(1 + y)</t>
    </r>
    <r>
      <rPr>
        <vertAlign val="superscript"/>
        <sz val="10"/>
        <rFont val="Arial"/>
        <family val="2"/>
      </rPr>
      <t>t</t>
    </r>
    <r>
      <rPr>
        <sz val="10"/>
        <rFont val="Arial"/>
        <family val="2"/>
      </rPr>
      <t>)</t>
    </r>
  </si>
  <si>
    <t xml:space="preserve">Bond duration (a) always  increases when the coupon is lower, (b) always increases when the yield  </t>
  </si>
  <si>
    <t>Bond A</t>
  </si>
  <si>
    <t>Yield %</t>
  </si>
  <si>
    <t>Bond B</t>
  </si>
  <si>
    <t>You can check this out by selecting the coupon and yield to maturity for 2 (annual coupon) bonds:</t>
  </si>
  <si>
    <t>Convexity</t>
  </si>
  <si>
    <t>with semi-annual coupons you need to divide by the semi-annual yield. Thus in the example from the first sheet:</t>
  </si>
  <si>
    <t>longer or shorter durations?</t>
  </si>
  <si>
    <t>The two charts below use the bond from the first sheet to illustrate why.  The first chart shows how the bond price changes for small changes in yield.  The plot is effectively a straight line.</t>
  </si>
  <si>
    <t>The second chart shows how price changes for a wider range of interest rates.  The plot is now clearly convex.  A fall in interest rates has a bigger effect on price than an equivalent rise</t>
  </si>
  <si>
    <t>Number of coupon payments per year</t>
  </si>
  <si>
    <r>
      <t>Cash Flow (C</t>
    </r>
    <r>
      <rPr>
        <b/>
        <u/>
        <vertAlign val="subscript"/>
        <sz val="10"/>
        <rFont val="Arial"/>
        <family val="2"/>
      </rPr>
      <t>t</t>
    </r>
    <r>
      <rPr>
        <b/>
        <u/>
        <sz val="10"/>
        <rFont val="Arial"/>
        <family val="2"/>
      </rPr>
      <t>)</t>
    </r>
  </si>
  <si>
    <r>
      <t>PV(C</t>
    </r>
    <r>
      <rPr>
        <b/>
        <u/>
        <vertAlign val="subscript"/>
        <sz val="10"/>
        <rFont val="Arial"/>
        <family val="2"/>
      </rPr>
      <t>t</t>
    </r>
    <r>
      <rPr>
        <b/>
        <u/>
        <sz val="10"/>
        <rFont val="Arial"/>
        <family val="2"/>
      </rPr>
      <t>)</t>
    </r>
  </si>
  <si>
    <t>More on bond duration (Section 3-2)</t>
  </si>
  <si>
    <t>they need to be discounted at half the annual interest rate.  To change your bond to one with semi-annual payments, type .5 in cell C31.  When you move to</t>
  </si>
  <si>
    <t>Other things equal, do high coupon bonds have a higher or lower duration?  Would you expect duration to increase or fall if the bond yield increased to 4%?</t>
  </si>
  <si>
    <t>is lower, and (c) generally increases with time to maturity.</t>
  </si>
  <si>
    <t xml:space="preserve">A rise of .05% in yield will result in a fall in the bond price of </t>
  </si>
  <si>
    <t xml:space="preserve">A fall of .05% in yield will result in a rise in the bond price of </t>
  </si>
  <si>
    <t xml:space="preserve">installments.  The interest rate was 10%.  Since the bank loan is an annuity, we can use the formula above to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</si>
</sst>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0.0%"/>
  </numFmts>
  <fonts count="15" x14ac:knownFonts="1">
    <font>
      <sz val="10"/>
      <name val="Arial"/>
    </font>
    <font>
      <sz val="10"/>
      <name val="Arial"/>
      <family val="2"/>
    </font>
    <font>
      <b/>
      <u/>
      <sz val="10"/>
      <name val="Arial"/>
      <family val="2"/>
    </font>
    <font>
      <b/>
      <sz val="10"/>
      <name val="Arial"/>
      <family val="2"/>
    </font>
    <font>
      <b/>
      <u/>
      <vertAlign val="subscript"/>
      <sz val="10"/>
      <name val="Arial"/>
      <family val="2"/>
    </font>
    <font>
      <sz val="8"/>
      <name val="Arial"/>
      <family val="2"/>
    </font>
    <font>
      <i/>
      <sz val="10"/>
      <name val="Arial"/>
      <family val="2"/>
    </font>
    <font>
      <sz val="10"/>
      <name val="Arial"/>
      <family val="2"/>
    </font>
    <font>
      <vertAlign val="superscript"/>
      <sz val="10"/>
      <name val="Arial"/>
      <family val="2"/>
    </font>
    <font>
      <vertAlign val="subscript"/>
      <sz val="10"/>
      <name val="Arial"/>
      <family val="2"/>
    </font>
    <font>
      <sz val="10"/>
      <color theme="0" tint="-0.249977111117893"/>
      <name val="Arial"/>
      <family val="2"/>
    </font>
    <font>
      <b/>
      <sz val="10"/>
      <color theme="0" tint="-0.249977111117893"/>
      <name val="Arial"/>
      <family val="2"/>
    </font>
    <font>
      <u/>
      <sz val="10"/>
      <color theme="0" tint="-0.249977111117893"/>
      <name val="Arial"/>
      <family val="2"/>
    </font>
    <font>
      <u/>
      <sz val="10"/>
      <name val="Arial"/>
      <family val="2"/>
    </font>
    <font>
      <b/>
      <u/>
      <sz val="12"/>
      <name val="Times New Roman"/>
      <family val="1"/>
    </font>
  </fonts>
  <fills count="8">
    <fill>
      <patternFill patternType="none"/>
    </fill>
    <fill>
      <patternFill patternType="gray125"/>
    </fill>
    <fill>
      <patternFill patternType="solid">
        <fgColor rgb="FFFFCC99"/>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4" tint="0.39997558519241921"/>
        <bgColor indexed="64"/>
      </patternFill>
    </fill>
  </fills>
  <borders count="1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37">
    <xf numFmtId="0" fontId="0" fillId="0" borderId="0" xfId="0"/>
    <xf numFmtId="0" fontId="0" fillId="3" borderId="0" xfId="0" applyFill="1"/>
    <xf numFmtId="0" fontId="3" fillId="3" borderId="0" xfId="0" applyFont="1" applyFill="1"/>
    <xf numFmtId="0" fontId="0" fillId="3" borderId="0" xfId="0" applyFill="1" applyAlignment="1">
      <alignment wrapText="1"/>
    </xf>
    <xf numFmtId="0" fontId="0" fillId="3" borderId="0" xfId="0" applyFill="1" applyAlignment="1">
      <alignment horizontal="center"/>
    </xf>
    <xf numFmtId="2" fontId="0" fillId="3" borderId="0" xfId="0" applyNumberFormat="1" applyFill="1" applyAlignment="1">
      <alignment horizontal="center"/>
    </xf>
    <xf numFmtId="164" fontId="0" fillId="3" borderId="0" xfId="0" applyNumberFormat="1" applyFill="1" applyAlignment="1">
      <alignment horizontal="center"/>
    </xf>
    <xf numFmtId="165" fontId="0" fillId="3" borderId="0" xfId="0" applyNumberFormat="1" applyFill="1" applyAlignment="1">
      <alignment horizontal="center"/>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applyAlignment="1"/>
    <xf numFmtId="0" fontId="0" fillId="2" borderId="0" xfId="0" applyFill="1" applyBorder="1" applyAlignment="1"/>
    <xf numFmtId="0" fontId="0" fillId="2" borderId="5" xfId="0" applyFill="1" applyBorder="1"/>
    <xf numFmtId="0" fontId="0" fillId="2" borderId="4" xfId="0" applyFill="1" applyBorder="1"/>
    <xf numFmtId="0" fontId="0" fillId="2" borderId="6" xfId="0" applyFill="1" applyBorder="1" applyAlignment="1"/>
    <xf numFmtId="0" fontId="0" fillId="2" borderId="7" xfId="0" applyFill="1" applyBorder="1" applyAlignment="1"/>
    <xf numFmtId="0" fontId="0" fillId="2" borderId="8" xfId="0" applyFill="1" applyBorder="1" applyAlignment="1"/>
    <xf numFmtId="0" fontId="7" fillId="2" borderId="4" xfId="0" applyFont="1" applyFill="1" applyBorder="1" applyAlignment="1"/>
    <xf numFmtId="0" fontId="0" fillId="2" borderId="5" xfId="0" applyFill="1" applyBorder="1" applyAlignment="1"/>
    <xf numFmtId="0" fontId="6" fillId="2" borderId="4" xfId="0" applyFont="1" applyFill="1" applyBorder="1" applyAlignment="1"/>
    <xf numFmtId="0" fontId="0" fillId="3" borderId="0" xfId="0" applyFill="1" applyAlignment="1">
      <alignment horizontal="left"/>
    </xf>
    <xf numFmtId="0" fontId="0" fillId="3" borderId="0" xfId="0" applyFill="1" applyAlignment="1"/>
    <xf numFmtId="0" fontId="0" fillId="2" borderId="0" xfId="0" applyFill="1" applyBorder="1"/>
    <xf numFmtId="166" fontId="0" fillId="5" borderId="0" xfId="0" applyNumberFormat="1" applyFill="1" applyBorder="1" applyAlignment="1">
      <alignment horizontal="center"/>
    </xf>
    <xf numFmtId="0" fontId="1" fillId="3" borderId="0" xfId="0" applyFont="1" applyFill="1"/>
    <xf numFmtId="2" fontId="1" fillId="3" borderId="0" xfId="0" applyNumberFormat="1" applyFont="1" applyFill="1" applyAlignment="1">
      <alignment horizontal="center"/>
    </xf>
    <xf numFmtId="0" fontId="3" fillId="6" borderId="0" xfId="0" applyFont="1" applyFill="1" applyBorder="1"/>
    <xf numFmtId="0" fontId="2" fillId="6" borderId="0" xfId="0" applyFont="1" applyFill="1" applyBorder="1" applyAlignment="1">
      <alignment horizontal="center"/>
    </xf>
    <xf numFmtId="0" fontId="0" fillId="6" borderId="5" xfId="0" applyFill="1" applyBorder="1" applyAlignment="1"/>
    <xf numFmtId="0" fontId="0" fillId="6" borderId="4" xfId="0" applyFill="1" applyBorder="1"/>
    <xf numFmtId="0" fontId="0" fillId="6" borderId="0" xfId="0" applyFill="1" applyBorder="1"/>
    <xf numFmtId="0" fontId="0" fillId="6" borderId="5" xfId="0" applyFill="1" applyBorder="1"/>
    <xf numFmtId="0" fontId="0" fillId="6" borderId="0" xfId="0" applyFill="1" applyBorder="1" applyAlignment="1">
      <alignment horizontal="center"/>
    </xf>
    <xf numFmtId="0" fontId="0" fillId="6" borderId="6" xfId="0" applyFill="1" applyBorder="1"/>
    <xf numFmtId="0" fontId="0" fillId="6" borderId="7" xfId="0" applyFill="1" applyBorder="1"/>
    <xf numFmtId="0" fontId="0" fillId="6" borderId="0" xfId="0" applyFill="1"/>
    <xf numFmtId="0" fontId="0" fillId="6" borderId="1" xfId="0" applyFill="1" applyBorder="1"/>
    <xf numFmtId="0" fontId="0" fillId="6" borderId="2" xfId="0" applyFill="1" applyBorder="1"/>
    <xf numFmtId="0" fontId="0" fillId="6" borderId="3" xfId="0" applyFill="1" applyBorder="1"/>
    <xf numFmtId="0" fontId="1" fillId="6" borderId="0" xfId="0" applyFont="1" applyFill="1" applyBorder="1"/>
    <xf numFmtId="0" fontId="0" fillId="6" borderId="8" xfId="0" applyFill="1" applyBorder="1"/>
    <xf numFmtId="0" fontId="3" fillId="4" borderId="0" xfId="0" applyFont="1" applyFill="1" applyBorder="1" applyProtection="1">
      <protection locked="0"/>
    </xf>
    <xf numFmtId="165" fontId="3" fillId="4" borderId="0" xfId="0" applyNumberFormat="1" applyFont="1" applyFill="1" applyBorder="1" applyProtection="1">
      <protection locked="0"/>
    </xf>
    <xf numFmtId="0" fontId="0" fillId="6" borderId="5" xfId="0" applyFill="1" applyBorder="1" applyAlignment="1">
      <alignment horizontal="center"/>
    </xf>
    <xf numFmtId="0" fontId="0" fillId="6" borderId="10" xfId="0" applyFill="1" applyBorder="1"/>
    <xf numFmtId="0" fontId="7" fillId="6" borderId="10" xfId="0" applyFont="1" applyFill="1" applyBorder="1" applyAlignment="1">
      <alignment wrapText="1"/>
    </xf>
    <xf numFmtId="0" fontId="0" fillId="6" borderId="10" xfId="0" applyFill="1" applyBorder="1" applyAlignment="1">
      <alignment wrapText="1"/>
    </xf>
    <xf numFmtId="0" fontId="1" fillId="6" borderId="10" xfId="0" applyFont="1" applyFill="1" applyBorder="1"/>
    <xf numFmtId="0" fontId="0" fillId="6" borderId="11" xfId="0" applyFill="1" applyBorder="1"/>
    <xf numFmtId="0" fontId="3" fillId="2" borderId="4" xfId="0" applyFont="1" applyFill="1" applyBorder="1" applyAlignment="1"/>
    <xf numFmtId="0" fontId="3" fillId="2" borderId="0" xfId="0" applyFont="1" applyFill="1" applyBorder="1" applyAlignment="1"/>
    <xf numFmtId="0" fontId="3" fillId="2" borderId="5" xfId="0" applyFont="1" applyFill="1" applyBorder="1" applyAlignment="1"/>
    <xf numFmtId="0" fontId="1" fillId="4" borderId="0" xfId="0" applyFont="1" applyFill="1" applyBorder="1" applyAlignment="1" applyProtection="1">
      <alignment horizontal="center"/>
      <protection locked="0"/>
    </xf>
    <xf numFmtId="0" fontId="0" fillId="4" borderId="0" xfId="0" applyFill="1" applyBorder="1" applyAlignment="1" applyProtection="1">
      <alignment horizontal="center"/>
      <protection locked="0"/>
    </xf>
    <xf numFmtId="2" fontId="0" fillId="2" borderId="0" xfId="0" applyNumberFormat="1" applyFill="1" applyBorder="1"/>
    <xf numFmtId="0" fontId="10" fillId="3" borderId="0" xfId="0" applyFont="1" applyFill="1"/>
    <xf numFmtId="2" fontId="10" fillId="3" borderId="0" xfId="0" applyNumberFormat="1" applyFont="1" applyFill="1"/>
    <xf numFmtId="2" fontId="0" fillId="6" borderId="5" xfId="0" applyNumberFormat="1" applyFill="1" applyBorder="1"/>
    <xf numFmtId="2" fontId="0" fillId="6" borderId="0" xfId="0" applyNumberFormat="1" applyFill="1" applyBorder="1"/>
    <xf numFmtId="0" fontId="0" fillId="3" borderId="0" xfId="0" applyFill="1" applyBorder="1"/>
    <xf numFmtId="0" fontId="3" fillId="3" borderId="0" xfId="0" applyFont="1" applyFill="1" applyBorder="1" applyAlignment="1"/>
    <xf numFmtId="0" fontId="0" fillId="3" borderId="0" xfId="0" applyFill="1" applyBorder="1" applyAlignment="1"/>
    <xf numFmtId="0" fontId="3" fillId="3" borderId="0" xfId="0" applyFont="1" applyFill="1" applyBorder="1"/>
    <xf numFmtId="0" fontId="10" fillId="3" borderId="0" xfId="0" applyFont="1" applyFill="1" applyBorder="1"/>
    <xf numFmtId="0" fontId="11" fillId="3" borderId="0" xfId="0" applyFont="1" applyFill="1" applyBorder="1" applyAlignment="1"/>
    <xf numFmtId="0" fontId="11" fillId="3" borderId="0" xfId="0" applyFont="1" applyFill="1"/>
    <xf numFmtId="0" fontId="10" fillId="3" borderId="0" xfId="0" applyFont="1" applyFill="1" applyBorder="1" applyAlignment="1"/>
    <xf numFmtId="165" fontId="10" fillId="3" borderId="0" xfId="0" applyNumberFormat="1" applyFont="1" applyFill="1" applyProtection="1">
      <protection locked="0"/>
    </xf>
    <xf numFmtId="0" fontId="12" fillId="3" borderId="0" xfId="0" applyFont="1" applyFill="1" applyAlignment="1">
      <alignment horizontal="center"/>
    </xf>
    <xf numFmtId="0" fontId="10" fillId="3" borderId="0" xfId="0" applyFont="1" applyFill="1" applyAlignment="1"/>
    <xf numFmtId="0" fontId="11" fillId="3" borderId="0" xfId="0" applyFont="1" applyFill="1" applyBorder="1"/>
    <xf numFmtId="2" fontId="10" fillId="3" borderId="0" xfId="0" applyNumberFormat="1" applyFont="1" applyFill="1" applyAlignment="1">
      <alignment horizontal="center"/>
    </xf>
    <xf numFmtId="0" fontId="3" fillId="6" borderId="0" xfId="0" applyFont="1" applyFill="1" applyBorder="1" applyAlignment="1">
      <alignment horizontal="center"/>
    </xf>
    <xf numFmtId="0" fontId="0" fillId="6" borderId="3" xfId="0" applyFill="1" applyBorder="1" applyAlignment="1">
      <alignment horizontal="center"/>
    </xf>
    <xf numFmtId="0" fontId="0" fillId="6" borderId="7" xfId="0" applyFill="1" applyBorder="1" applyAlignment="1"/>
    <xf numFmtId="0" fontId="0" fillId="6" borderId="8" xfId="0" applyFill="1" applyBorder="1" applyAlignment="1"/>
    <xf numFmtId="0" fontId="1" fillId="2" borderId="4" xfId="0" applyFont="1" applyFill="1" applyBorder="1"/>
    <xf numFmtId="0" fontId="3" fillId="2" borderId="4" xfId="0" applyFont="1" applyFill="1" applyBorder="1"/>
    <xf numFmtId="2" fontId="0" fillId="5" borderId="0" xfId="0" applyNumberFormat="1" applyFill="1" applyBorder="1"/>
    <xf numFmtId="10" fontId="0" fillId="2" borderId="5" xfId="0" applyNumberFormat="1" applyFill="1" applyBorder="1" applyAlignment="1">
      <alignment horizontal="left"/>
    </xf>
    <xf numFmtId="0" fontId="7" fillId="2" borderId="4" xfId="0" applyFont="1" applyFill="1" applyBorder="1"/>
    <xf numFmtId="2" fontId="0" fillId="5" borderId="0" xfId="0" applyNumberFormat="1" applyFill="1" applyBorder="1" applyAlignment="1">
      <alignment horizontal="right"/>
    </xf>
    <xf numFmtId="0" fontId="0" fillId="2" borderId="6" xfId="0" applyFill="1" applyBorder="1"/>
    <xf numFmtId="0" fontId="0" fillId="2" borderId="7" xfId="0" applyFill="1" applyBorder="1"/>
    <xf numFmtId="0" fontId="0" fillId="2" borderId="8" xfId="0" applyFill="1" applyBorder="1"/>
    <xf numFmtId="0" fontId="3" fillId="2" borderId="0" xfId="0" applyFont="1" applyFill="1" applyBorder="1"/>
    <xf numFmtId="0" fontId="3" fillId="2" borderId="5" xfId="0" applyFont="1" applyFill="1" applyBorder="1"/>
    <xf numFmtId="0" fontId="0" fillId="7" borderId="0" xfId="0" applyFill="1" applyBorder="1"/>
    <xf numFmtId="10" fontId="0" fillId="7" borderId="0" xfId="0" applyNumberFormat="1" applyFill="1" applyBorder="1" applyAlignment="1">
      <alignment horizontal="left"/>
    </xf>
    <xf numFmtId="0" fontId="0" fillId="4" borderId="0" xfId="0" applyFill="1" applyBorder="1" applyProtection="1">
      <protection locked="0"/>
    </xf>
    <xf numFmtId="0" fontId="14" fillId="6" borderId="9" xfId="0" applyFont="1" applyFill="1" applyBorder="1" applyAlignment="1">
      <alignment horizontal="center"/>
    </xf>
    <xf numFmtId="0" fontId="1" fillId="6" borderId="10" xfId="0" applyFont="1" applyFill="1" applyBorder="1" applyAlignment="1">
      <alignment wrapText="1"/>
    </xf>
    <xf numFmtId="0" fontId="2" fillId="6" borderId="4" xfId="0" applyFont="1" applyFill="1" applyBorder="1" applyAlignment="1" applyProtection="1">
      <alignment horizontal="center"/>
    </xf>
    <xf numFmtId="0" fontId="2" fillId="6" borderId="0" xfId="0" applyFont="1" applyFill="1" applyBorder="1" applyAlignment="1" applyProtection="1">
      <alignment horizontal="center"/>
    </xf>
    <xf numFmtId="0" fontId="0" fillId="6" borderId="0" xfId="0" applyFill="1" applyBorder="1" applyAlignment="1" applyProtection="1"/>
    <xf numFmtId="0" fontId="0" fillId="6" borderId="5" xfId="0" applyFill="1" applyBorder="1" applyAlignment="1" applyProtection="1"/>
    <xf numFmtId="0" fontId="0" fillId="6" borderId="4" xfId="0" applyFill="1" applyBorder="1" applyProtection="1"/>
    <xf numFmtId="0" fontId="0" fillId="6" borderId="0" xfId="0" applyFill="1" applyBorder="1" applyProtection="1"/>
    <xf numFmtId="0" fontId="3" fillId="6" borderId="0" xfId="0" applyFont="1" applyFill="1" applyBorder="1" applyProtection="1"/>
    <xf numFmtId="0" fontId="0" fillId="6" borderId="5" xfId="0" applyFill="1" applyBorder="1" applyProtection="1"/>
    <xf numFmtId="0" fontId="2" fillId="6" borderId="0" xfId="0" applyFont="1" applyFill="1" applyBorder="1" applyProtection="1"/>
    <xf numFmtId="0" fontId="0" fillId="6" borderId="0" xfId="0" applyFill="1" applyBorder="1" applyAlignment="1" applyProtection="1">
      <alignment horizontal="center"/>
    </xf>
    <xf numFmtId="2" fontId="0" fillId="6" borderId="0" xfId="0" applyNumberFormat="1" applyFill="1" applyBorder="1" applyAlignment="1" applyProtection="1">
      <alignment horizontal="center"/>
    </xf>
    <xf numFmtId="164" fontId="0" fillId="6" borderId="0" xfId="0" applyNumberFormat="1" applyFill="1" applyBorder="1" applyAlignment="1" applyProtection="1">
      <alignment horizontal="center"/>
    </xf>
    <xf numFmtId="165" fontId="0" fillId="6" borderId="0" xfId="0" applyNumberFormat="1" applyFill="1" applyBorder="1" applyAlignment="1" applyProtection="1">
      <alignment horizontal="center"/>
    </xf>
    <xf numFmtId="0" fontId="3" fillId="6" borderId="5" xfId="0" applyFont="1" applyFill="1" applyBorder="1" applyProtection="1"/>
    <xf numFmtId="0" fontId="3" fillId="6" borderId="4" xfId="0" applyFont="1" applyFill="1" applyBorder="1" applyProtection="1"/>
    <xf numFmtId="0" fontId="3" fillId="6" borderId="0" xfId="0" applyFont="1" applyFill="1" applyBorder="1" applyAlignment="1" applyProtection="1">
      <alignment horizontal="right"/>
    </xf>
    <xf numFmtId="0" fontId="0" fillId="6" borderId="6" xfId="0" applyFill="1" applyBorder="1" applyProtection="1"/>
    <xf numFmtId="0" fontId="0" fillId="6" borderId="7" xfId="0" applyFill="1" applyBorder="1" applyProtection="1"/>
    <xf numFmtId="0" fontId="0" fillId="6" borderId="7" xfId="0" applyFill="1" applyBorder="1" applyAlignment="1" applyProtection="1">
      <alignment horizontal="center"/>
    </xf>
    <xf numFmtId="2" fontId="0" fillId="6" borderId="7" xfId="0" applyNumberFormat="1" applyFill="1" applyBorder="1" applyAlignment="1" applyProtection="1">
      <alignment horizontal="center"/>
    </xf>
    <xf numFmtId="164" fontId="0" fillId="6" borderId="7" xfId="0" applyNumberFormat="1" applyFill="1" applyBorder="1" applyAlignment="1" applyProtection="1">
      <alignment horizontal="center"/>
    </xf>
    <xf numFmtId="165" fontId="0" fillId="6" borderId="7" xfId="0" applyNumberFormat="1" applyFill="1" applyBorder="1" applyAlignment="1" applyProtection="1">
      <alignment horizontal="center"/>
    </xf>
    <xf numFmtId="0" fontId="3" fillId="6" borderId="8" xfId="0" applyFont="1" applyFill="1" applyBorder="1" applyProtection="1"/>
    <xf numFmtId="2" fontId="3" fillId="5" borderId="0" xfId="0" applyNumberFormat="1" applyFont="1" applyFill="1" applyBorder="1" applyAlignment="1">
      <alignment horizontal="center"/>
    </xf>
    <xf numFmtId="0" fontId="1" fillId="6" borderId="0" xfId="0" applyFont="1" applyFill="1" applyBorder="1" applyAlignment="1" applyProtection="1">
      <alignment horizontal="center"/>
    </xf>
    <xf numFmtId="0" fontId="10" fillId="3" borderId="0" xfId="0" applyFont="1" applyFill="1" applyAlignment="1"/>
    <xf numFmtId="0" fontId="2" fillId="2" borderId="4" xfId="0" applyFont="1" applyFill="1" applyBorder="1" applyAlignment="1">
      <alignment horizontal="center"/>
    </xf>
    <xf numFmtId="0" fontId="2" fillId="2" borderId="0" xfId="0" applyFont="1" applyFill="1" applyBorder="1" applyAlignment="1">
      <alignment horizontal="center"/>
    </xf>
    <xf numFmtId="0" fontId="2" fillId="2" borderId="5" xfId="0" applyFont="1" applyFill="1" applyBorder="1" applyAlignment="1">
      <alignment horizontal="center"/>
    </xf>
    <xf numFmtId="0" fontId="1" fillId="2" borderId="4" xfId="0" applyFont="1" applyFill="1" applyBorder="1" applyAlignment="1"/>
    <xf numFmtId="0" fontId="0" fillId="2" borderId="0" xfId="0" applyFill="1" applyBorder="1" applyAlignment="1"/>
    <xf numFmtId="0" fontId="0" fillId="2" borderId="5" xfId="0" applyFill="1" applyBorder="1" applyAlignment="1"/>
    <xf numFmtId="0" fontId="2" fillId="6" borderId="1" xfId="0" applyFont="1" applyFill="1" applyBorder="1" applyAlignment="1" applyProtection="1">
      <alignment horizontal="center"/>
    </xf>
    <xf numFmtId="0" fontId="0" fillId="6" borderId="2" xfId="0" applyFill="1" applyBorder="1" applyAlignment="1" applyProtection="1"/>
    <xf numFmtId="0" fontId="0" fillId="6" borderId="3" xfId="0" applyFill="1" applyBorder="1" applyAlignment="1" applyProtection="1"/>
    <xf numFmtId="0" fontId="0" fillId="2" borderId="4" xfId="0" applyFill="1" applyBorder="1" applyAlignment="1"/>
    <xf numFmtId="0" fontId="7" fillId="2" borderId="4" xfId="0" applyFont="1" applyFill="1" applyBorder="1" applyAlignment="1"/>
    <xf numFmtId="0" fontId="2" fillId="6" borderId="2" xfId="0" applyFont="1" applyFill="1" applyBorder="1" applyAlignment="1">
      <alignment horizontal="center"/>
    </xf>
    <xf numFmtId="0" fontId="13" fillId="6" borderId="2" xfId="0" applyFont="1" applyFill="1" applyBorder="1" applyAlignment="1">
      <alignment horizontal="center"/>
    </xf>
    <xf numFmtId="0" fontId="0" fillId="6" borderId="0" xfId="0" applyFill="1" applyBorder="1" applyAlignment="1"/>
    <xf numFmtId="0" fontId="1" fillId="6" borderId="0" xfId="0" applyFont="1" applyFill="1" applyBorder="1" applyAlignment="1"/>
    <xf numFmtId="0" fontId="2" fillId="2" borderId="1" xfId="0" applyFont="1" applyFill="1" applyBorder="1" applyAlignment="1">
      <alignment horizontal="center"/>
    </xf>
    <xf numFmtId="0" fontId="13" fillId="0" borderId="2" xfId="0" applyFont="1" applyBorder="1" applyAlignment="1">
      <alignment horizontal="center"/>
    </xf>
    <xf numFmtId="0" fontId="13" fillId="0" borderId="3" xfId="0" applyFont="1" applyBorder="1" applyAlignment="1">
      <alignment horizontal="center"/>
    </xf>
  </cellXfs>
  <cellStyles count="1">
    <cellStyle name="Normal" xfId="0" builtinId="0"/>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Bond A</c:v>
          </c:tx>
          <c:marker>
            <c:symbol val="none"/>
          </c:marker>
          <c:cat>
            <c:numRef>
              <c:f>'Duration, coupon &amp; yield'!$AA$3:$AA$33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'Duration, coupon &amp; yield'!$AF$3:$AF$33</c:f>
              <c:numCache>
                <c:formatCode>0.00</c:formatCode>
                <c:ptCount val="31"/>
                <c:pt idx="0" formatCode="General">
                  <c:v>0</c:v>
                </c:pt>
                <c:pt idx="1">
                  <c:v>1</c:v>
                </c:pt>
                <c:pt idx="2">
                  <c:v>1.9510869565217392</c:v>
                </c:pt>
                <c:pt idx="3">
                  <c:v>2.853190171381375</c:v>
                </c:pt>
                <c:pt idx="4">
                  <c:v>3.7065248049139741</c:v>
                </c:pt>
                <c:pt idx="5">
                  <c:v>4.5115751056918141</c:v>
                </c:pt>
                <c:pt idx="6">
                  <c:v>5.2690743308156112</c:v>
                </c:pt>
                <c:pt idx="7">
                  <c:v>5.9799820648531643</c:v>
                </c:pt>
                <c:pt idx="8">
                  <c:v>6.6454596587359251</c:v>
                </c:pt>
                <c:pt idx="9">
                  <c:v>7.2668444945984856</c:v>
                </c:pt>
                <c:pt idx="10">
                  <c:v>7.8456237427908713</c:v>
                </c:pt>
                <c:pt idx="11">
                  <c:v>8.3834082180410476</c:v>
                </c:pt>
                <c:pt idx="12">
                  <c:v>8.8819068682852169</c:v>
                </c:pt>
                <c:pt idx="13">
                  <c:v>9.3429023472655537</c:v>
                </c:pt>
                <c:pt idx="14">
                  <c:v>9.7682280355036362</c:v>
                </c:pt>
                <c:pt idx="15">
                  <c:v>10.159746787975598</c:v>
                </c:pt>
                <c:pt idx="16">
                  <c:v>10.519331604271919</c:v>
                </c:pt>
                <c:pt idx="17">
                  <c:v>10.848848340933777</c:v>
                </c:pt>
                <c:pt idx="18">
                  <c:v>11.150140517916578</c:v>
                </c:pt>
                <c:pt idx="19">
                  <c:v>11.425016212880413</c:v>
                </c:pt>
                <c:pt idx="20">
                  <c:v>11.675236988724841</c:v>
                </c:pt>
                <c:pt idx="21">
                  <c:v>11.902508761402212</c:v>
                </c:pt>
                <c:pt idx="22">
                  <c:v>12.108474486067133</c:v>
                </c:pt>
                <c:pt idx="23">
                  <c:v>12.294708519252502</c:v>
                </c:pt>
                <c:pt idx="24">
                  <c:v>12.462712502014055</c:v>
                </c:pt>
                <c:pt idx="25">
                  <c:v>12.613912602763307</c:v>
                </c:pt>
                <c:pt idx="26">
                  <c:v>12.749657957697726</c:v>
                </c:pt>
                <c:pt idx="27">
                  <c:v>12.871220150254649</c:v>
                </c:pt>
                <c:pt idx="28">
                  <c:v>12.979793577856073</c:v>
                </c:pt>
                <c:pt idx="29">
                  <c:v>13.076496563471517</c:v>
                </c:pt>
                <c:pt idx="30">
                  <c:v>13.16237308041965</c:v>
                </c:pt>
              </c:numCache>
            </c:numRef>
          </c:val>
          <c:smooth val="0"/>
        </c:ser>
        <c:ser>
          <c:idx val="1"/>
          <c:order val="1"/>
          <c:tx>
            <c:v>Bond B</c:v>
          </c:tx>
          <c:marker>
            <c:symbol val="none"/>
          </c:marker>
          <c:cat>
            <c:numRef>
              <c:f>'Duration, coupon &amp; yield'!$AA$3:$AA$33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'Duration, coupon &amp; yield'!$AK$3:$AK$33</c:f>
              <c:numCache>
                <c:formatCode>0.00</c:formatCode>
                <c:ptCount val="31"/>
                <c:pt idx="1">
                  <c:v>1</c:v>
                </c:pt>
                <c:pt idx="2">
                  <c:v>1.9297520661157024</c:v>
                </c:pt>
                <c:pt idx="3">
                  <c:v>2.8007249170972472</c:v>
                </c:pt>
                <c:pt idx="4">
                  <c:v>3.6219123925916192</c:v>
                </c:pt>
                <c:pt idx="5">
                  <c:v>4.4004672072546853</c:v>
                </c:pt>
                <c:pt idx="6">
                  <c:v>5.1421494636508935</c:v>
                </c:pt>
                <c:pt idx="7">
                  <c:v>5.8516501580527613</c:v>
                </c:pt>
                <c:pt idx="8">
                  <c:v>6.5328285227946692</c:v>
                </c:pt>
                <c:pt idx="9">
                  <c:v>7.1888888409031635</c:v>
                </c:pt>
                <c:pt idx="10">
                  <c:v>7.8225140072532753</c:v>
                </c:pt>
                <c:pt idx="11">
                  <c:v>8.4359676969599988</c:v>
                </c:pt>
                <c:pt idx="12">
                  <c:v>9.0311734248306639</c:v>
                </c:pt>
                <c:pt idx="13">
                  <c:v>9.6097763722689091</c:v>
                </c:pt>
                <c:pt idx="14">
                  <c:v>10.173192210096287</c:v>
                </c:pt>
                <c:pt idx="15">
                  <c:v>10.722646000122065</c:v>
                </c:pt>
                <c:pt idx="16">
                  <c:v>11.259203450408355</c:v>
                </c:pt>
                <c:pt idx="17">
                  <c:v>11.78379622191701</c:v>
                </c:pt>
                <c:pt idx="18">
                  <c:v>12.29724256668589</c:v>
                </c:pt>
                <c:pt idx="19">
                  <c:v>12.800264272225961</c:v>
                </c:pt>
                <c:pt idx="20">
                  <c:v>13.293500660995363</c:v>
                </c:pt>
                <c:pt idx="21">
                  <c:v>13.777520225180986</c:v>
                </c:pt>
                <c:pt idx="22">
                  <c:v>14.252830349940206</c:v>
                </c:pt>
                <c:pt idx="23">
                  <c:v>14.719885481653931</c:v>
                </c:pt>
                <c:pt idx="24">
                  <c:v>15.179094023706565</c:v>
                </c:pt>
                <c:pt idx="25">
                  <c:v>15.630824185130193</c:v>
                </c:pt>
                <c:pt idx="26">
                  <c:v>16.075408962969686</c:v>
                </c:pt>
                <c:pt idx="27">
                  <c:v>16.513150404384746</c:v>
                </c:pt>
                <c:pt idx="28">
                  <c:v>16.944323267037539</c:v>
                </c:pt>
                <c:pt idx="29">
                  <c:v>17.369178174526589</c:v>
                </c:pt>
                <c:pt idx="30">
                  <c:v>17.787944346243258</c:v>
                </c:pt>
              </c:numCache>
            </c:numRef>
          </c:val>
          <c:smooth val="0"/>
        </c:ser>
        <c:ser>
          <c:idx val="2"/>
          <c:order val="2"/>
          <c:tx>
            <c:v>Zero coupon</c:v>
          </c:tx>
          <c:marker>
            <c:symbol val="none"/>
          </c:marker>
          <c:cat>
            <c:numRef>
              <c:f>'Duration, coupon &amp; yield'!$AA$3:$AA$33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'Duration, coupon &amp; yield'!$AA$3:$AA$33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val>
          <c:smooth val="0"/>
        </c:ser>
        <c:dLbls>
          <c:showLegendKey val="0"/>
          <c:showVal val="0"/>
          <c:showCatName val="0"/>
          <c:showSerName val="0"/>
          <c:showPercent val="0"/>
          <c:showBubbleSize val="0"/>
        </c:dLbls>
        <c:marker val="1"/>
        <c:smooth val="0"/>
        <c:axId val="94129536"/>
        <c:axId val="112374144"/>
      </c:lineChart>
      <c:catAx>
        <c:axId val="94129536"/>
        <c:scaling>
          <c:orientation val="minMax"/>
        </c:scaling>
        <c:delete val="0"/>
        <c:axPos val="b"/>
        <c:title>
          <c:tx>
            <c:rich>
              <a:bodyPr/>
              <a:lstStyle/>
              <a:p>
                <a:pPr>
                  <a:defRPr/>
                </a:pPr>
                <a:r>
                  <a:rPr lang="en-US"/>
                  <a:t>Years to maturity</a:t>
                </a:r>
              </a:p>
            </c:rich>
          </c:tx>
          <c:layout/>
          <c:overlay val="0"/>
        </c:title>
        <c:numFmt formatCode="#,##0" sourceLinked="0"/>
        <c:majorTickMark val="out"/>
        <c:minorTickMark val="none"/>
        <c:tickLblPos val="nextTo"/>
        <c:txPr>
          <a:bodyPr rot="0"/>
          <a:lstStyle/>
          <a:p>
            <a:pPr>
              <a:defRPr sz="1100"/>
            </a:pPr>
            <a:endParaRPr lang="en-US"/>
          </a:p>
        </c:txPr>
        <c:crossAx val="112374144"/>
        <c:crosses val="autoZero"/>
        <c:auto val="1"/>
        <c:lblAlgn val="ctr"/>
        <c:lblOffset val="100"/>
        <c:tickLblSkip val="5"/>
        <c:noMultiLvlLbl val="0"/>
      </c:catAx>
      <c:valAx>
        <c:axId val="112374144"/>
        <c:scaling>
          <c:orientation val="minMax"/>
          <c:max val="30"/>
        </c:scaling>
        <c:delete val="0"/>
        <c:axPos val="l"/>
        <c:title>
          <c:tx>
            <c:rich>
              <a:bodyPr rot="-5400000" vert="horz"/>
              <a:lstStyle/>
              <a:p>
                <a:pPr>
                  <a:defRPr/>
                </a:pPr>
                <a:r>
                  <a:rPr lang="en-US"/>
                  <a:t>Duration</a:t>
                </a:r>
              </a:p>
            </c:rich>
          </c:tx>
          <c:layout/>
          <c:overlay val="0"/>
        </c:title>
        <c:numFmt formatCode="General" sourceLinked="1"/>
        <c:majorTickMark val="out"/>
        <c:minorTickMark val="none"/>
        <c:tickLblPos val="nextTo"/>
        <c:crossAx val="9412953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90582683305974"/>
          <c:y val="9.440575558237882E-2"/>
          <c:w val="0.80214043376161737"/>
          <c:h val="0.65035076067860964"/>
        </c:manualLayout>
      </c:layout>
      <c:lineChart>
        <c:grouping val="standard"/>
        <c:varyColors val="0"/>
        <c:ser>
          <c:idx val="0"/>
          <c:order val="0"/>
          <c:spPr>
            <a:ln w="12700">
              <a:solidFill>
                <a:srgbClr val="000080"/>
              </a:solidFill>
              <a:prstDash val="solid"/>
            </a:ln>
          </c:spPr>
          <c:marker>
            <c:symbol val="none"/>
          </c:marker>
          <c:cat>
            <c:numRef>
              <c:f>Convexity!$AN$21:$AX$21</c:f>
              <c:numCache>
                <c:formatCode>General</c:formatCode>
                <c:ptCount val="11"/>
                <c:pt idx="0">
                  <c:v>3.4999999999999996</c:v>
                </c:pt>
                <c:pt idx="1">
                  <c:v>3.5999999999999996</c:v>
                </c:pt>
                <c:pt idx="2">
                  <c:v>3.6999999999999997</c:v>
                </c:pt>
                <c:pt idx="3">
                  <c:v>3.8</c:v>
                </c:pt>
                <c:pt idx="4">
                  <c:v>3.9</c:v>
                </c:pt>
                <c:pt idx="5">
                  <c:v>4</c:v>
                </c:pt>
                <c:pt idx="6">
                  <c:v>4.0999999999999996</c:v>
                </c:pt>
                <c:pt idx="7">
                  <c:v>4.1999999999999993</c:v>
                </c:pt>
                <c:pt idx="8">
                  <c:v>4.2999999999999989</c:v>
                </c:pt>
                <c:pt idx="9">
                  <c:v>4.3999999999999986</c:v>
                </c:pt>
                <c:pt idx="10">
                  <c:v>4.4999999999999982</c:v>
                </c:pt>
              </c:numCache>
            </c:numRef>
          </c:cat>
          <c:val>
            <c:numRef>
              <c:f>Convexity!$AN$109:$AX$109</c:f>
              <c:numCache>
                <c:formatCode>0.00</c:formatCode>
                <c:ptCount val="11"/>
                <c:pt idx="0">
                  <c:v>133.62999189254282</c:v>
                </c:pt>
                <c:pt idx="1">
                  <c:v>132.89566527221805</c:v>
                </c:pt>
                <c:pt idx="2">
                  <c:v>132.1665734021974</c:v>
                </c:pt>
                <c:pt idx="3">
                  <c:v>131.44267278476872</c:v>
                </c:pt>
                <c:pt idx="4">
                  <c:v>130.72392032964623</c:v>
                </c:pt>
                <c:pt idx="5">
                  <c:v>130.01027334974205</c:v>
                </c:pt>
                <c:pt idx="6">
                  <c:v>129.3016895569888</c:v>
                </c:pt>
                <c:pt idx="7">
                  <c:v>128.59812705820656</c:v>
                </c:pt>
                <c:pt idx="8">
                  <c:v>127.89954435101922</c:v>
                </c:pt>
                <c:pt idx="9">
                  <c:v>127.20590031981487</c:v>
                </c:pt>
                <c:pt idx="10">
                  <c:v>126.51715423175449</c:v>
                </c:pt>
              </c:numCache>
            </c:numRef>
          </c:val>
          <c:smooth val="0"/>
        </c:ser>
        <c:dLbls>
          <c:showLegendKey val="0"/>
          <c:showVal val="0"/>
          <c:showCatName val="0"/>
          <c:showSerName val="0"/>
          <c:showPercent val="0"/>
          <c:showBubbleSize val="0"/>
        </c:dLbls>
        <c:marker val="1"/>
        <c:smooth val="0"/>
        <c:axId val="149150720"/>
        <c:axId val="159238016"/>
      </c:lineChart>
      <c:catAx>
        <c:axId val="149150720"/>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GB"/>
                  <a:t>Bond Yield %</a:t>
                </a:r>
              </a:p>
            </c:rich>
          </c:tx>
          <c:layout>
            <c:manualLayout>
              <c:xMode val="edge"/>
              <c:yMode val="edge"/>
              <c:x val="0.49732706893220274"/>
              <c:y val="0.8671343475714795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en-US"/>
          </a:p>
        </c:txPr>
        <c:crossAx val="159238016"/>
        <c:crosses val="autoZero"/>
        <c:auto val="1"/>
        <c:lblAlgn val="ctr"/>
        <c:lblOffset val="100"/>
        <c:tickLblSkip val="1"/>
        <c:tickMarkSkip val="1"/>
        <c:noMultiLvlLbl val="0"/>
      </c:catAx>
      <c:valAx>
        <c:axId val="159238016"/>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GB"/>
                  <a:t>Bond Price </a:t>
                </a:r>
              </a:p>
            </c:rich>
          </c:tx>
          <c:layout>
            <c:manualLayout>
              <c:xMode val="edge"/>
              <c:yMode val="edge"/>
              <c:x val="2.8520548755968617E-2"/>
              <c:y val="0.29021028567916451"/>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en-US"/>
          </a:p>
        </c:txPr>
        <c:crossAx val="14915072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CC99"/>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499999999999999"/>
          <c:y val="9.3103448275862075E-2"/>
          <c:w val="0.8"/>
          <c:h val="0.65172413793103445"/>
        </c:manualLayout>
      </c:layout>
      <c:lineChart>
        <c:grouping val="standard"/>
        <c:varyColors val="0"/>
        <c:ser>
          <c:idx val="0"/>
          <c:order val="0"/>
          <c:spPr>
            <a:ln w="12700">
              <a:solidFill>
                <a:srgbClr val="000080"/>
              </a:solidFill>
              <a:prstDash val="solid"/>
            </a:ln>
          </c:spPr>
          <c:marker>
            <c:symbol val="none"/>
          </c:marker>
          <c:cat>
            <c:numRef>
              <c:f>Convexity!$BL$21:$BW$21</c:f>
              <c:numCache>
                <c:formatCode>General</c:formatCode>
                <c:ptCount val="12"/>
                <c:pt idx="0">
                  <c:v>0</c:v>
                </c:pt>
                <c:pt idx="1">
                  <c:v>0.80000000000000027</c:v>
                </c:pt>
                <c:pt idx="2">
                  <c:v>1.6000000000000003</c:v>
                </c:pt>
                <c:pt idx="3">
                  <c:v>2.4000000000000004</c:v>
                </c:pt>
                <c:pt idx="4">
                  <c:v>3.2</c:v>
                </c:pt>
                <c:pt idx="5">
                  <c:v>4</c:v>
                </c:pt>
                <c:pt idx="6">
                  <c:v>4.8</c:v>
                </c:pt>
                <c:pt idx="7">
                  <c:v>5.6</c:v>
                </c:pt>
                <c:pt idx="8">
                  <c:v>6.3999999999999995</c:v>
                </c:pt>
                <c:pt idx="9">
                  <c:v>7.1999999999999993</c:v>
                </c:pt>
                <c:pt idx="10">
                  <c:v>7.9999999999999991</c:v>
                </c:pt>
                <c:pt idx="11">
                  <c:v>8.7999999999999989</c:v>
                </c:pt>
              </c:numCache>
            </c:numRef>
          </c:cat>
          <c:val>
            <c:numRef>
              <c:f>Convexity!$BL$109:$BW$109</c:f>
              <c:numCache>
                <c:formatCode>0.00</c:formatCode>
                <c:ptCount val="12"/>
                <c:pt idx="0">
                  <c:v>163</c:v>
                </c:pt>
                <c:pt idx="1">
                  <c:v>155.60641680864748</c:v>
                </c:pt>
                <c:pt idx="2">
                  <c:v>148.63778150796722</c:v>
                </c:pt>
                <c:pt idx="3">
                  <c:v>142.0659395050674</c:v>
                </c:pt>
                <c:pt idx="4">
                  <c:v>135.86482143397862</c:v>
                </c:pt>
                <c:pt idx="5">
                  <c:v>130.01027334974205</c:v>
                </c:pt>
                <c:pt idx="6">
                  <c:v>124.47990195703214</c:v>
                </c:pt>
                <c:pt idx="7">
                  <c:v>119.25293343813912</c:v>
                </c:pt>
                <c:pt idx="8">
                  <c:v>114.3100845918527</c:v>
                </c:pt>
                <c:pt idx="9">
                  <c:v>109.6334451255275</c:v>
                </c:pt>
                <c:pt idx="10">
                  <c:v>105.2063700592233</c:v>
                </c:pt>
                <c:pt idx="11">
                  <c:v>101.01338130491476</c:v>
                </c:pt>
              </c:numCache>
            </c:numRef>
          </c:val>
          <c:smooth val="0"/>
        </c:ser>
        <c:dLbls>
          <c:showLegendKey val="0"/>
          <c:showVal val="0"/>
          <c:showCatName val="0"/>
          <c:showSerName val="0"/>
          <c:showPercent val="0"/>
          <c:showBubbleSize val="0"/>
        </c:dLbls>
        <c:marker val="1"/>
        <c:smooth val="0"/>
        <c:axId val="159550080"/>
        <c:axId val="159568640"/>
      </c:lineChart>
      <c:catAx>
        <c:axId val="159550080"/>
        <c:scaling>
          <c:orientation val="minMax"/>
        </c:scaling>
        <c:delete val="0"/>
        <c:axPos val="b"/>
        <c:title>
          <c:tx>
            <c:rich>
              <a:bodyPr/>
              <a:lstStyle/>
              <a:p>
                <a:pPr>
                  <a:defRPr sz="1075" b="1" i="0" u="none" strike="noStrike" baseline="0">
                    <a:solidFill>
                      <a:srgbClr val="000000"/>
                    </a:solidFill>
                    <a:latin typeface="Arial"/>
                    <a:ea typeface="Arial"/>
                    <a:cs typeface="Arial"/>
                  </a:defRPr>
                </a:pPr>
                <a:r>
                  <a:rPr lang="en-GB"/>
                  <a:t>Bond Yield %</a:t>
                </a:r>
              </a:p>
            </c:rich>
          </c:tx>
          <c:layout>
            <c:manualLayout>
              <c:xMode val="edge"/>
              <c:yMode val="edge"/>
              <c:x val="0.49107142857142855"/>
              <c:y val="0.865517241379310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en-US"/>
          </a:p>
        </c:txPr>
        <c:crossAx val="159568640"/>
        <c:crosses val="autoZero"/>
        <c:auto val="1"/>
        <c:lblAlgn val="ctr"/>
        <c:lblOffset val="100"/>
        <c:tickLblSkip val="1"/>
        <c:tickMarkSkip val="1"/>
        <c:noMultiLvlLbl val="0"/>
      </c:catAx>
      <c:valAx>
        <c:axId val="159568640"/>
        <c:scaling>
          <c:orientation val="minMax"/>
        </c:scaling>
        <c:delete val="0"/>
        <c:axPos val="l"/>
        <c:majorGridlines>
          <c:spPr>
            <a:ln w="3175">
              <a:noFill/>
              <a:prstDash val="solid"/>
            </a:ln>
          </c:spPr>
        </c:majorGridlines>
        <c:title>
          <c:tx>
            <c:rich>
              <a:bodyPr/>
              <a:lstStyle/>
              <a:p>
                <a:pPr>
                  <a:defRPr sz="1075" b="1" i="0" u="none" strike="noStrike" baseline="0">
                    <a:solidFill>
                      <a:srgbClr val="000000"/>
                    </a:solidFill>
                    <a:latin typeface="Arial"/>
                    <a:ea typeface="Arial"/>
                    <a:cs typeface="Arial"/>
                  </a:defRPr>
                </a:pPr>
                <a:r>
                  <a:rPr lang="en-GB"/>
                  <a:t>Bond Price</a:t>
                </a:r>
              </a:p>
            </c:rich>
          </c:tx>
          <c:layout>
            <c:manualLayout>
              <c:xMode val="edge"/>
              <c:yMode val="edge"/>
              <c:x val="2.8571428571428571E-2"/>
              <c:y val="0.27931034482758621"/>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1150" b="0" i="0" u="none" strike="noStrike" baseline="0">
                <a:solidFill>
                  <a:srgbClr val="000000"/>
                </a:solidFill>
                <a:latin typeface="Arial"/>
                <a:ea typeface="Arial"/>
                <a:cs typeface="Arial"/>
              </a:defRPr>
            </a:pPr>
            <a:endParaRPr lang="en-US"/>
          </a:p>
        </c:txPr>
        <c:crossAx val="159550080"/>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CC99"/>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552450</xdr:colOff>
      <xdr:row>11</xdr:row>
      <xdr:rowOff>85725</xdr:rowOff>
    </xdr:from>
    <xdr:to>
      <xdr:col>12</xdr:col>
      <xdr:colOff>9525</xdr:colOff>
      <xdr:row>35</xdr:row>
      <xdr:rowOff>57149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504825</xdr:colOff>
      <xdr:row>28</xdr:row>
      <xdr:rowOff>104775</xdr:rowOff>
    </xdr:from>
    <xdr:to>
      <xdr:col>5</xdr:col>
      <xdr:colOff>114300</xdr:colOff>
      <xdr:row>33</xdr:row>
      <xdr:rowOff>76200</xdr:rowOff>
    </xdr:to>
    <xdr:sp macro="" textlink="">
      <xdr:nvSpPr>
        <xdr:cNvPr id="3073" name="Rectangle 1"/>
        <xdr:cNvSpPr>
          <a:spLocks noChangeArrowheads="1"/>
        </xdr:cNvSpPr>
      </xdr:nvSpPr>
      <xdr:spPr bwMode="auto">
        <a:xfrm>
          <a:off x="504825" y="4191000"/>
          <a:ext cx="3343275" cy="7810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523875</xdr:colOff>
      <xdr:row>17</xdr:row>
      <xdr:rowOff>95250</xdr:rowOff>
    </xdr:from>
    <xdr:to>
      <xdr:col>5</xdr:col>
      <xdr:colOff>104775</xdr:colOff>
      <xdr:row>22</xdr:row>
      <xdr:rowOff>85725</xdr:rowOff>
    </xdr:to>
    <xdr:sp macro="" textlink="">
      <xdr:nvSpPr>
        <xdr:cNvPr id="3074" name="Rectangle 2"/>
        <xdr:cNvSpPr>
          <a:spLocks noChangeArrowheads="1"/>
        </xdr:cNvSpPr>
      </xdr:nvSpPr>
      <xdr:spPr bwMode="auto">
        <a:xfrm>
          <a:off x="523875" y="2381250"/>
          <a:ext cx="3314700" cy="8191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495300</xdr:colOff>
      <xdr:row>39</xdr:row>
      <xdr:rowOff>57150</xdr:rowOff>
    </xdr:from>
    <xdr:to>
      <xdr:col>5</xdr:col>
      <xdr:colOff>76200</xdr:colOff>
      <xdr:row>44</xdr:row>
      <xdr:rowOff>66675</xdr:rowOff>
    </xdr:to>
    <xdr:sp macro="" textlink="">
      <xdr:nvSpPr>
        <xdr:cNvPr id="3075" name="Rectangle 3"/>
        <xdr:cNvSpPr>
          <a:spLocks noChangeArrowheads="1"/>
        </xdr:cNvSpPr>
      </xdr:nvSpPr>
      <xdr:spPr bwMode="auto">
        <a:xfrm>
          <a:off x="495300" y="5924550"/>
          <a:ext cx="3314700" cy="8191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xdr:col>
      <xdr:colOff>133350</xdr:colOff>
      <xdr:row>4</xdr:row>
      <xdr:rowOff>57150</xdr:rowOff>
    </xdr:from>
    <xdr:to>
      <xdr:col>9</xdr:col>
      <xdr:colOff>666750</xdr:colOff>
      <xdr:row>10</xdr:row>
      <xdr:rowOff>38100</xdr:rowOff>
    </xdr:to>
    <xdr:sp macro="" textlink="">
      <xdr:nvSpPr>
        <xdr:cNvPr id="3076" name="Rectangle 4"/>
        <xdr:cNvSpPr>
          <a:spLocks noChangeArrowheads="1"/>
        </xdr:cNvSpPr>
      </xdr:nvSpPr>
      <xdr:spPr bwMode="auto">
        <a:xfrm>
          <a:off x="1428750" y="1009650"/>
          <a:ext cx="6305550" cy="9715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7</xdr:row>
      <xdr:rowOff>9525</xdr:rowOff>
    </xdr:from>
    <xdr:to>
      <xdr:col>1</xdr:col>
      <xdr:colOff>5343525</xdr:colOff>
      <xdr:row>23</xdr:row>
      <xdr:rowOff>142875</xdr:rowOff>
    </xdr:to>
    <xdr:graphicFrame macro="">
      <xdr:nvGraphicFramePr>
        <xdr:cNvPr id="205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28</xdr:row>
      <xdr:rowOff>0</xdr:rowOff>
    </xdr:from>
    <xdr:to>
      <xdr:col>1</xdr:col>
      <xdr:colOff>5334000</xdr:colOff>
      <xdr:row>45</xdr:row>
      <xdr:rowOff>9525</xdr:rowOff>
    </xdr:to>
    <xdr:graphicFrame macro="">
      <xdr:nvGraphicFramePr>
        <xdr:cNvPr id="205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111"/>
  <sheetViews>
    <sheetView showGridLines="0" showRowColHeaders="0" tabSelected="1" workbookViewId="0"/>
  </sheetViews>
  <sheetFormatPr defaultRowHeight="12.75" x14ac:dyDescent="0.2"/>
  <cols>
    <col min="1" max="1" width="4.28515625" style="1" customWidth="1"/>
    <col min="2" max="2" width="39" style="1" customWidth="1"/>
    <col min="3" max="3" width="9.140625" style="1"/>
    <col min="4" max="4" width="8.42578125" style="1" customWidth="1"/>
    <col min="5" max="5" width="8.140625" style="1" customWidth="1"/>
    <col min="6" max="6" width="14.7109375" style="1" customWidth="1"/>
    <col min="7" max="7" width="9.140625" style="1"/>
    <col min="8" max="8" width="16.5703125" style="1" customWidth="1"/>
    <col min="9" max="9" width="19.85546875" style="1" customWidth="1"/>
    <col min="10" max="25" width="10.42578125" style="1" customWidth="1"/>
    <col min="26" max="26" width="10.42578125" style="56" customWidth="1"/>
    <col min="27" max="39" width="9.140625" style="56"/>
    <col min="40" max="16384" width="9.140625" style="1"/>
  </cols>
  <sheetData>
    <row r="1" spans="2:39" ht="28.5" customHeight="1" x14ac:dyDescent="0.2"/>
    <row r="2" spans="2:39" x14ac:dyDescent="0.2">
      <c r="B2" s="8"/>
      <c r="C2" s="9"/>
      <c r="D2" s="9"/>
      <c r="E2" s="9"/>
      <c r="F2" s="9"/>
      <c r="G2" s="9"/>
      <c r="H2" s="9"/>
      <c r="I2" s="9"/>
      <c r="J2" s="10"/>
      <c r="K2" s="60"/>
      <c r="L2" s="60"/>
      <c r="M2" s="60"/>
      <c r="N2" s="60"/>
      <c r="O2" s="60"/>
      <c r="P2" s="60"/>
      <c r="Q2" s="60"/>
      <c r="R2" s="60"/>
      <c r="S2" s="60"/>
      <c r="T2" s="60"/>
      <c r="U2" s="60"/>
      <c r="V2" s="60"/>
      <c r="W2" s="60"/>
      <c r="X2" s="60"/>
      <c r="Y2" s="60"/>
      <c r="Z2" s="64"/>
    </row>
    <row r="3" spans="2:39" s="2" customFormat="1" x14ac:dyDescent="0.2">
      <c r="B3" s="119" t="s">
        <v>94</v>
      </c>
      <c r="C3" s="120"/>
      <c r="D3" s="120"/>
      <c r="E3" s="120"/>
      <c r="F3" s="120"/>
      <c r="G3" s="120"/>
      <c r="H3" s="120"/>
      <c r="I3" s="120"/>
      <c r="J3" s="121"/>
      <c r="K3" s="61"/>
      <c r="L3" s="61"/>
      <c r="M3" s="61"/>
      <c r="N3" s="61"/>
      <c r="O3" s="61"/>
      <c r="P3" s="61"/>
      <c r="Q3" s="61"/>
      <c r="R3" s="61"/>
      <c r="S3" s="61"/>
      <c r="T3" s="61"/>
      <c r="U3" s="61"/>
      <c r="V3" s="61"/>
      <c r="W3" s="61"/>
      <c r="X3" s="61"/>
      <c r="Y3" s="61"/>
      <c r="Z3" s="65"/>
      <c r="AA3" s="56"/>
      <c r="AB3" s="56"/>
      <c r="AC3" s="56"/>
      <c r="AD3" s="56"/>
      <c r="AE3" s="56"/>
      <c r="AF3" s="56"/>
      <c r="AG3" s="56"/>
      <c r="AH3" s="56"/>
      <c r="AI3" s="56"/>
      <c r="AJ3" s="66"/>
      <c r="AK3" s="66"/>
      <c r="AL3" s="66"/>
      <c r="AM3" s="66"/>
    </row>
    <row r="4" spans="2:39" s="2" customFormat="1" x14ac:dyDescent="0.2">
      <c r="B4" s="50"/>
      <c r="C4" s="51"/>
      <c r="D4" s="51"/>
      <c r="E4" s="51"/>
      <c r="F4" s="51"/>
      <c r="G4" s="51"/>
      <c r="H4" s="51"/>
      <c r="I4" s="51"/>
      <c r="J4" s="52"/>
      <c r="K4" s="61"/>
      <c r="L4" s="61"/>
      <c r="M4" s="61"/>
      <c r="N4" s="61"/>
      <c r="O4" s="61"/>
      <c r="P4" s="61"/>
      <c r="Q4" s="61"/>
      <c r="R4" s="61"/>
      <c r="S4" s="61"/>
      <c r="T4" s="61"/>
      <c r="U4" s="61"/>
      <c r="V4" s="61"/>
      <c r="W4" s="61"/>
      <c r="X4" s="61"/>
      <c r="Y4" s="61"/>
      <c r="Z4" s="65"/>
      <c r="AA4" s="56"/>
      <c r="AB4" s="56"/>
      <c r="AC4" s="56"/>
      <c r="AD4" s="56"/>
      <c r="AE4" s="56"/>
      <c r="AF4" s="56"/>
      <c r="AG4" s="56"/>
      <c r="AH4" s="56"/>
      <c r="AI4" s="56"/>
      <c r="AJ4" s="66"/>
      <c r="AK4" s="66"/>
      <c r="AL4" s="66"/>
      <c r="AM4" s="66"/>
    </row>
    <row r="5" spans="2:39" x14ac:dyDescent="0.2">
      <c r="B5" s="122" t="s">
        <v>46</v>
      </c>
      <c r="C5" s="123"/>
      <c r="D5" s="123"/>
      <c r="E5" s="123"/>
      <c r="F5" s="123"/>
      <c r="G5" s="123"/>
      <c r="H5" s="123"/>
      <c r="I5" s="123"/>
      <c r="J5" s="124"/>
      <c r="K5" s="62"/>
      <c r="L5" s="62"/>
      <c r="M5" s="62"/>
      <c r="N5" s="62"/>
      <c r="O5" s="62"/>
      <c r="P5" s="62"/>
      <c r="Q5" s="62"/>
      <c r="R5" s="62"/>
      <c r="S5" s="62"/>
      <c r="T5" s="62"/>
      <c r="U5" s="62"/>
      <c r="V5" s="62"/>
      <c r="W5" s="62"/>
      <c r="X5" s="62"/>
      <c r="Y5" s="62"/>
      <c r="Z5" s="67"/>
    </row>
    <row r="6" spans="2:39" x14ac:dyDescent="0.2">
      <c r="B6" s="128" t="s">
        <v>47</v>
      </c>
      <c r="C6" s="123"/>
      <c r="D6" s="123"/>
      <c r="E6" s="123"/>
      <c r="F6" s="123"/>
      <c r="G6" s="123"/>
      <c r="H6" s="123"/>
      <c r="I6" s="123"/>
      <c r="J6" s="124"/>
      <c r="K6" s="62"/>
      <c r="L6" s="62"/>
      <c r="M6" s="62"/>
      <c r="N6" s="62"/>
      <c r="O6" s="62"/>
      <c r="P6" s="62"/>
      <c r="Q6" s="62"/>
      <c r="R6" s="62"/>
      <c r="S6" s="62"/>
      <c r="T6" s="62"/>
      <c r="U6" s="62"/>
      <c r="V6" s="62"/>
      <c r="W6" s="62"/>
      <c r="X6" s="62"/>
      <c r="Y6" s="62"/>
      <c r="Z6" s="67"/>
    </row>
    <row r="7" spans="2:39" x14ac:dyDescent="0.2">
      <c r="B7" s="128" t="s">
        <v>48</v>
      </c>
      <c r="C7" s="123"/>
      <c r="D7" s="123"/>
      <c r="E7" s="123"/>
      <c r="F7" s="123"/>
      <c r="G7" s="123"/>
      <c r="H7" s="123"/>
      <c r="I7" s="123"/>
      <c r="J7" s="124"/>
      <c r="K7" s="62"/>
      <c r="L7" s="62"/>
      <c r="M7" s="62"/>
      <c r="N7" s="62"/>
      <c r="O7" s="62"/>
      <c r="P7" s="62"/>
      <c r="Q7" s="62"/>
      <c r="R7" s="62"/>
      <c r="S7" s="62"/>
      <c r="T7" s="62"/>
      <c r="U7" s="62"/>
      <c r="V7" s="62"/>
      <c r="W7" s="62"/>
      <c r="X7" s="62"/>
      <c r="Y7" s="62"/>
      <c r="Z7" s="67"/>
    </row>
    <row r="8" spans="2:39" x14ac:dyDescent="0.2">
      <c r="B8" s="128" t="s">
        <v>53</v>
      </c>
      <c r="C8" s="123"/>
      <c r="D8" s="123"/>
      <c r="E8" s="123"/>
      <c r="F8" s="123"/>
      <c r="G8" s="123"/>
      <c r="H8" s="123"/>
      <c r="I8" s="123"/>
      <c r="J8" s="124"/>
      <c r="K8" s="62"/>
      <c r="L8" s="62"/>
      <c r="M8" s="62"/>
      <c r="N8" s="62"/>
      <c r="O8" s="62"/>
      <c r="P8" s="62"/>
      <c r="Q8" s="62"/>
      <c r="R8" s="62"/>
      <c r="S8" s="62"/>
      <c r="T8" s="62"/>
      <c r="U8" s="62"/>
      <c r="V8" s="62"/>
      <c r="W8" s="62"/>
      <c r="X8" s="62"/>
      <c r="Y8" s="62"/>
      <c r="Z8" s="67"/>
    </row>
    <row r="9" spans="2:39" x14ac:dyDescent="0.2">
      <c r="B9" s="128" t="s">
        <v>49</v>
      </c>
      <c r="C9" s="123"/>
      <c r="D9" s="123"/>
      <c r="E9" s="123"/>
      <c r="F9" s="123"/>
      <c r="G9" s="123"/>
      <c r="H9" s="123"/>
      <c r="I9" s="123"/>
      <c r="J9" s="124"/>
      <c r="K9" s="62"/>
      <c r="L9" s="62"/>
      <c r="M9" s="62"/>
      <c r="N9" s="62"/>
      <c r="O9" s="62"/>
      <c r="P9" s="62"/>
      <c r="Q9" s="62"/>
      <c r="R9" s="62"/>
      <c r="S9" s="62"/>
      <c r="T9" s="62"/>
      <c r="U9" s="62"/>
      <c r="V9" s="62"/>
      <c r="W9" s="62"/>
      <c r="X9" s="62"/>
      <c r="Y9" s="62"/>
      <c r="Z9" s="67"/>
    </row>
    <row r="10" spans="2:39" x14ac:dyDescent="0.2">
      <c r="B10" s="128" t="s">
        <v>50</v>
      </c>
      <c r="C10" s="123"/>
      <c r="D10" s="123"/>
      <c r="E10" s="123"/>
      <c r="F10" s="123"/>
      <c r="G10" s="123"/>
      <c r="H10" s="123"/>
      <c r="I10" s="123"/>
      <c r="J10" s="124"/>
      <c r="K10" s="62"/>
      <c r="L10" s="62"/>
      <c r="M10" s="62"/>
      <c r="N10" s="62"/>
      <c r="O10" s="62"/>
      <c r="P10" s="62"/>
      <c r="Q10" s="62"/>
      <c r="R10" s="62"/>
      <c r="S10" s="62"/>
      <c r="T10" s="62"/>
      <c r="U10" s="62"/>
      <c r="V10" s="62"/>
      <c r="W10" s="62"/>
      <c r="X10" s="62"/>
      <c r="Y10" s="62"/>
      <c r="Z10" s="67"/>
    </row>
    <row r="11" spans="2:39" x14ac:dyDescent="0.2">
      <c r="B11" s="11"/>
      <c r="C11" s="12"/>
      <c r="D11" s="12"/>
      <c r="E11" s="12"/>
      <c r="F11" s="12"/>
      <c r="G11" s="12"/>
      <c r="H11" s="12"/>
      <c r="I11" s="12"/>
      <c r="J11" s="13"/>
      <c r="K11" s="60"/>
      <c r="L11" s="60"/>
      <c r="M11" s="60"/>
      <c r="N11" s="60"/>
      <c r="O11" s="60"/>
      <c r="P11" s="60"/>
      <c r="Q11" s="60"/>
      <c r="R11" s="60"/>
      <c r="S11" s="60"/>
      <c r="T11" s="60"/>
      <c r="U11" s="60"/>
      <c r="V11" s="60"/>
      <c r="W11" s="60"/>
      <c r="X11" s="60"/>
      <c r="Y11" s="60"/>
      <c r="Z11" s="64"/>
    </row>
    <row r="12" spans="2:39" x14ac:dyDescent="0.2">
      <c r="B12" s="128" t="s">
        <v>51</v>
      </c>
      <c r="C12" s="123"/>
      <c r="D12" s="123"/>
      <c r="E12" s="123"/>
      <c r="F12" s="123"/>
      <c r="G12" s="123"/>
      <c r="H12" s="123"/>
      <c r="I12" s="123"/>
      <c r="J12" s="124"/>
      <c r="K12" s="62"/>
      <c r="L12" s="62"/>
      <c r="M12" s="62"/>
      <c r="N12" s="62"/>
      <c r="O12" s="62"/>
      <c r="P12" s="62"/>
      <c r="Q12" s="62"/>
      <c r="R12" s="62"/>
      <c r="S12" s="62"/>
      <c r="T12" s="62"/>
      <c r="U12" s="62"/>
      <c r="V12" s="62"/>
      <c r="W12" s="62"/>
      <c r="X12" s="62"/>
      <c r="Y12" s="62"/>
      <c r="Z12" s="67"/>
    </row>
    <row r="13" spans="2:39" x14ac:dyDescent="0.2">
      <c r="B13" s="122" t="s">
        <v>95</v>
      </c>
      <c r="C13" s="123"/>
      <c r="D13" s="123"/>
      <c r="E13" s="123"/>
      <c r="F13" s="123"/>
      <c r="G13" s="123"/>
      <c r="H13" s="123"/>
      <c r="I13" s="123"/>
      <c r="J13" s="124"/>
      <c r="K13" s="62"/>
      <c r="L13" s="62"/>
      <c r="M13" s="62"/>
      <c r="N13" s="62"/>
      <c r="O13" s="62"/>
      <c r="P13" s="62"/>
      <c r="Q13" s="62"/>
      <c r="R13" s="62"/>
      <c r="S13" s="62"/>
      <c r="T13" s="62"/>
      <c r="U13" s="62"/>
      <c r="V13" s="62"/>
      <c r="W13" s="62"/>
      <c r="X13" s="62"/>
      <c r="Y13" s="62"/>
      <c r="Z13" s="67"/>
    </row>
    <row r="14" spans="2:39" x14ac:dyDescent="0.2">
      <c r="B14" s="128" t="s">
        <v>52</v>
      </c>
      <c r="C14" s="123"/>
      <c r="D14" s="123"/>
      <c r="E14" s="123"/>
      <c r="F14" s="123"/>
      <c r="G14" s="123"/>
      <c r="H14" s="123"/>
      <c r="I14" s="123"/>
      <c r="J14" s="124"/>
      <c r="K14" s="62"/>
      <c r="L14" s="62"/>
      <c r="M14" s="62"/>
      <c r="N14" s="62"/>
      <c r="O14" s="62"/>
      <c r="P14" s="62"/>
      <c r="Q14" s="62"/>
      <c r="R14" s="62"/>
      <c r="S14" s="62"/>
      <c r="T14" s="62"/>
      <c r="U14" s="62"/>
      <c r="V14" s="62"/>
      <c r="W14" s="62"/>
      <c r="X14" s="62"/>
      <c r="Y14" s="62"/>
      <c r="Z14" s="67"/>
    </row>
    <row r="15" spans="2:39" x14ac:dyDescent="0.2">
      <c r="B15" s="14"/>
      <c r="C15" s="12"/>
      <c r="D15" s="12"/>
      <c r="E15" s="12"/>
      <c r="F15" s="12"/>
      <c r="G15" s="12"/>
      <c r="H15" s="12"/>
      <c r="I15" s="12"/>
      <c r="J15" s="13"/>
      <c r="K15" s="60"/>
      <c r="L15" s="60"/>
      <c r="M15" s="60"/>
      <c r="N15" s="60"/>
      <c r="O15" s="60"/>
      <c r="P15" s="60"/>
      <c r="Q15" s="60"/>
      <c r="R15" s="60"/>
      <c r="S15" s="60"/>
      <c r="T15" s="60"/>
      <c r="U15" s="60"/>
      <c r="V15" s="60"/>
      <c r="W15" s="60"/>
      <c r="X15" s="60"/>
      <c r="Y15" s="60"/>
      <c r="Z15" s="64"/>
    </row>
    <row r="16" spans="2:39" x14ac:dyDescent="0.2">
      <c r="B16" s="122" t="s">
        <v>96</v>
      </c>
      <c r="C16" s="123"/>
      <c r="D16" s="123"/>
      <c r="E16" s="123"/>
      <c r="F16" s="123"/>
      <c r="G16" s="123"/>
      <c r="H16" s="123"/>
      <c r="I16" s="123"/>
      <c r="J16" s="124"/>
      <c r="K16" s="62"/>
      <c r="L16" s="62"/>
      <c r="M16" s="62"/>
      <c r="N16" s="62"/>
      <c r="O16" s="62"/>
      <c r="P16" s="62"/>
      <c r="Q16" s="62"/>
      <c r="R16" s="62"/>
      <c r="S16" s="62"/>
      <c r="T16" s="62"/>
      <c r="U16" s="62"/>
      <c r="V16" s="62"/>
      <c r="W16" s="62"/>
      <c r="X16" s="62"/>
      <c r="Y16" s="62"/>
      <c r="Z16" s="67"/>
      <c r="AD16" s="118"/>
      <c r="AE16" s="118"/>
    </row>
    <row r="17" spans="2:38" x14ac:dyDescent="0.2">
      <c r="B17" s="129" t="s">
        <v>45</v>
      </c>
      <c r="C17" s="123"/>
      <c r="D17" s="123"/>
      <c r="E17" s="123"/>
      <c r="F17" s="123"/>
      <c r="G17" s="123"/>
      <c r="H17" s="123"/>
      <c r="I17" s="123"/>
      <c r="J17" s="124"/>
      <c r="K17" s="62"/>
      <c r="L17" s="62"/>
      <c r="M17" s="62"/>
      <c r="N17" s="62"/>
      <c r="O17" s="62"/>
      <c r="P17" s="62"/>
      <c r="Q17" s="62"/>
      <c r="R17" s="62"/>
      <c r="S17" s="62"/>
      <c r="T17" s="62"/>
      <c r="U17" s="62"/>
      <c r="V17" s="62"/>
      <c r="W17" s="62"/>
      <c r="X17" s="62"/>
      <c r="Y17" s="62"/>
      <c r="Z17" s="67"/>
    </row>
    <row r="18" spans="2:38" x14ac:dyDescent="0.2">
      <c r="B18" s="18"/>
      <c r="C18" s="12"/>
      <c r="D18" s="12"/>
      <c r="E18" s="12"/>
      <c r="F18" s="12"/>
      <c r="G18" s="12"/>
      <c r="H18" s="12"/>
      <c r="I18" s="12"/>
      <c r="J18" s="19"/>
      <c r="K18" s="62"/>
      <c r="L18" s="62"/>
      <c r="M18" s="62"/>
      <c r="N18" s="62"/>
      <c r="O18" s="62"/>
      <c r="P18" s="62"/>
      <c r="Q18" s="62"/>
      <c r="R18" s="62"/>
      <c r="S18" s="62"/>
      <c r="T18" s="62"/>
      <c r="U18" s="62"/>
      <c r="V18" s="62"/>
      <c r="W18" s="62"/>
      <c r="X18" s="62"/>
      <c r="Y18" s="62"/>
      <c r="Z18" s="67"/>
    </row>
    <row r="19" spans="2:38" x14ac:dyDescent="0.2">
      <c r="B19" s="20" t="s">
        <v>78</v>
      </c>
      <c r="C19" s="12"/>
      <c r="D19" s="12"/>
      <c r="E19" s="12"/>
      <c r="F19" s="12"/>
      <c r="G19" s="12"/>
      <c r="H19" s="12"/>
      <c r="I19" s="12"/>
      <c r="J19" s="19"/>
      <c r="K19" s="62"/>
      <c r="L19" s="62"/>
      <c r="M19" s="62"/>
      <c r="N19" s="62"/>
      <c r="O19" s="62"/>
      <c r="P19" s="62"/>
      <c r="Q19" s="62"/>
      <c r="R19" s="62"/>
      <c r="S19" s="62"/>
      <c r="T19" s="62"/>
      <c r="U19" s="62"/>
      <c r="V19" s="62"/>
      <c r="W19" s="62"/>
      <c r="X19" s="62"/>
      <c r="Y19" s="62"/>
      <c r="Z19" s="67"/>
    </row>
    <row r="20" spans="2:38" x14ac:dyDescent="0.2">
      <c r="B20" s="15"/>
      <c r="C20" s="16"/>
      <c r="D20" s="16"/>
      <c r="E20" s="16"/>
      <c r="F20" s="16"/>
      <c r="G20" s="16"/>
      <c r="H20" s="16"/>
      <c r="I20" s="16"/>
      <c r="J20" s="17"/>
      <c r="K20" s="62"/>
      <c r="L20" s="62"/>
      <c r="M20" s="62"/>
      <c r="N20" s="62"/>
      <c r="O20" s="62"/>
      <c r="P20" s="62"/>
      <c r="Q20" s="62"/>
      <c r="R20" s="62"/>
      <c r="S20" s="62"/>
      <c r="T20" s="62"/>
      <c r="U20" s="62"/>
      <c r="V20" s="62"/>
      <c r="W20" s="62"/>
      <c r="X20" s="62"/>
      <c r="Y20" s="62"/>
      <c r="Z20" s="67"/>
    </row>
    <row r="21" spans="2:38" x14ac:dyDescent="0.2">
      <c r="B21" s="3"/>
      <c r="C21" s="3"/>
      <c r="D21" s="3"/>
      <c r="E21" s="3"/>
      <c r="F21" s="3"/>
      <c r="G21" s="3"/>
      <c r="H21" s="3"/>
      <c r="I21" s="3"/>
      <c r="AE21" s="68">
        <f>$C30+0.5</f>
        <v>4.5</v>
      </c>
      <c r="AF21" s="56" t="s">
        <v>7</v>
      </c>
      <c r="AH21" s="68">
        <f>$C30-0.5</f>
        <v>3.5</v>
      </c>
      <c r="AI21" s="56" t="s">
        <v>7</v>
      </c>
    </row>
    <row r="22" spans="2:38" x14ac:dyDescent="0.2">
      <c r="AE22" s="56">
        <f>$AE$21/$C$31</f>
        <v>4.5</v>
      </c>
      <c r="AF22" s="56" t="s">
        <v>34</v>
      </c>
      <c r="AH22" s="56">
        <f>$AH$21/$C$31</f>
        <v>3.5</v>
      </c>
      <c r="AI22" s="56" t="s">
        <v>34</v>
      </c>
    </row>
    <row r="23" spans="2:38" ht="21" customHeight="1" x14ac:dyDescent="0.2">
      <c r="B23" s="125" t="s">
        <v>8</v>
      </c>
      <c r="C23" s="126"/>
      <c r="D23" s="126"/>
      <c r="E23" s="126"/>
      <c r="F23" s="126"/>
      <c r="G23" s="126"/>
      <c r="H23" s="126"/>
      <c r="I23" s="126"/>
      <c r="J23" s="127"/>
      <c r="K23" s="62"/>
      <c r="L23" s="62"/>
      <c r="M23" s="62"/>
      <c r="N23" s="62"/>
      <c r="O23" s="62"/>
      <c r="P23" s="62"/>
      <c r="Q23" s="62"/>
      <c r="R23" s="62"/>
      <c r="S23" s="62"/>
      <c r="T23" s="62"/>
      <c r="U23" s="62"/>
      <c r="V23" s="62"/>
      <c r="W23" s="62"/>
      <c r="X23" s="62"/>
      <c r="Y23" s="62"/>
      <c r="Z23" s="67"/>
      <c r="AD23" s="69"/>
      <c r="AE23" s="70"/>
    </row>
    <row r="24" spans="2:38" x14ac:dyDescent="0.2">
      <c r="B24" s="93"/>
      <c r="C24" s="94"/>
      <c r="D24" s="94"/>
      <c r="E24" s="94"/>
      <c r="F24" s="94"/>
      <c r="G24" s="94"/>
      <c r="H24" s="94"/>
      <c r="I24" s="95"/>
      <c r="J24" s="96"/>
      <c r="K24" s="62"/>
      <c r="L24" s="62"/>
      <c r="M24" s="62"/>
      <c r="N24" s="62"/>
      <c r="O24" s="62"/>
      <c r="P24" s="62"/>
      <c r="Q24" s="62"/>
      <c r="R24" s="62"/>
      <c r="S24" s="62"/>
      <c r="T24" s="62"/>
      <c r="U24" s="62"/>
      <c r="V24" s="62"/>
      <c r="W24" s="62"/>
      <c r="X24" s="62"/>
      <c r="Y24" s="62"/>
      <c r="Z24" s="67"/>
      <c r="AD24" s="69"/>
      <c r="AE24" s="69"/>
    </row>
    <row r="25" spans="2:38" x14ac:dyDescent="0.2">
      <c r="B25" s="97"/>
      <c r="C25" s="98"/>
      <c r="D25" s="98"/>
      <c r="E25" s="99"/>
      <c r="F25" s="99"/>
      <c r="G25" s="99"/>
      <c r="H25" s="99" t="s">
        <v>0</v>
      </c>
      <c r="I25" s="99" t="s">
        <v>1</v>
      </c>
      <c r="J25" s="100"/>
      <c r="K25" s="60"/>
      <c r="L25" s="60"/>
      <c r="M25" s="60"/>
      <c r="N25" s="60"/>
      <c r="O25" s="60"/>
      <c r="P25" s="60"/>
      <c r="Q25" s="60"/>
      <c r="R25" s="60"/>
      <c r="S25" s="60"/>
      <c r="T25" s="60"/>
      <c r="U25" s="60"/>
      <c r="V25" s="60"/>
      <c r="W25" s="60"/>
      <c r="X25" s="60"/>
      <c r="Y25" s="60"/>
      <c r="Z25" s="64"/>
      <c r="AA25" s="56" t="s">
        <v>44</v>
      </c>
      <c r="AB25" s="56" t="s">
        <v>42</v>
      </c>
      <c r="AC25" s="56" t="s">
        <v>43</v>
      </c>
      <c r="AF25" s="56" t="s">
        <v>32</v>
      </c>
      <c r="AI25" s="56" t="s">
        <v>32</v>
      </c>
    </row>
    <row r="26" spans="2:38" ht="14.25" x14ac:dyDescent="0.25">
      <c r="B26" s="97"/>
      <c r="C26" s="98"/>
      <c r="D26" s="98"/>
      <c r="E26" s="101" t="s">
        <v>2</v>
      </c>
      <c r="F26" s="94" t="s">
        <v>92</v>
      </c>
      <c r="G26" s="94" t="s">
        <v>93</v>
      </c>
      <c r="H26" s="94" t="s">
        <v>4</v>
      </c>
      <c r="I26" s="101" t="s">
        <v>5</v>
      </c>
      <c r="J26" s="100"/>
      <c r="K26" s="60"/>
      <c r="L26" s="60"/>
      <c r="M26" s="60"/>
      <c r="N26" s="60"/>
      <c r="O26" s="60"/>
      <c r="P26" s="60"/>
      <c r="Q26" s="60"/>
      <c r="R26" s="60"/>
      <c r="S26" s="60"/>
      <c r="T26" s="60"/>
      <c r="U26" s="60"/>
      <c r="V26" s="60"/>
      <c r="W26" s="60"/>
      <c r="X26" s="60"/>
      <c r="Y26" s="60"/>
      <c r="Z26" s="64"/>
      <c r="AE26" s="69" t="s">
        <v>3</v>
      </c>
      <c r="AF26" s="56" t="s">
        <v>12</v>
      </c>
      <c r="AH26" s="69" t="s">
        <v>3</v>
      </c>
      <c r="AI26" s="56" t="s">
        <v>12</v>
      </c>
    </row>
    <row r="27" spans="2:38" x14ac:dyDescent="0.2">
      <c r="B27" s="97"/>
      <c r="C27" s="98"/>
      <c r="D27" s="98" t="str">
        <f t="shared" ref="D27:D90" si="0">IF(E26=$C$29,"Total","")</f>
        <v/>
      </c>
      <c r="E27" s="102">
        <f>1/C31</f>
        <v>1</v>
      </c>
      <c r="F27" s="102">
        <f>IF(E27&lt;$C$29,$C$32,IF(E27=$C$29,100+$C$32,""))</f>
        <v>9</v>
      </c>
      <c r="G27" s="103">
        <f t="shared" ref="G27:G90" si="1">IF(F26="","",IF($E26=$C$29,AB26,$F27/(1+$C$33/100)^(E27*C$31)))</f>
        <v>8.6538461538461533</v>
      </c>
      <c r="H27" s="104">
        <f t="shared" ref="H27:H58" si="2">IF(G27="","",G27/AB$111)</f>
        <v>6.6562787161952561E-2</v>
      </c>
      <c r="I27" s="105">
        <f>IF(G27="","",H27*E27)</f>
        <v>6.6562787161952561E-2</v>
      </c>
      <c r="J27" s="106" t="str">
        <f t="shared" ref="J27:J32" si="3">IF(D27="Total","◄ Duration","")</f>
        <v/>
      </c>
      <c r="K27" s="63"/>
      <c r="L27" s="63"/>
      <c r="M27" s="63"/>
      <c r="N27" s="63"/>
      <c r="O27" s="63"/>
      <c r="P27" s="63"/>
      <c r="Q27" s="63"/>
      <c r="R27" s="63"/>
      <c r="S27" s="63"/>
      <c r="T27" s="63"/>
      <c r="U27" s="63"/>
      <c r="V27" s="63"/>
      <c r="W27" s="63"/>
      <c r="X27" s="63"/>
      <c r="Y27" s="63"/>
      <c r="Z27" s="71"/>
      <c r="AA27" s="56">
        <v>0</v>
      </c>
      <c r="AB27" s="57">
        <f>G27</f>
        <v>8.6538461538461533</v>
      </c>
      <c r="AC27" s="57">
        <f>IF(H27="",AC26,AC26+I27)</f>
        <v>6.6562787161952561E-2</v>
      </c>
      <c r="AE27" s="72">
        <f>IF($F26="","",IF($E26=$C$29,AF26,$F27/(1+AE$22/100)^($E27*C$31)))</f>
        <v>8.6124401913875612</v>
      </c>
      <c r="AF27" s="57">
        <f>AE27</f>
        <v>8.6124401913875612</v>
      </c>
      <c r="AG27" s="57"/>
      <c r="AH27" s="72">
        <f>IF($F26="","",IF($E26=$C$29,AI26,$F27/(1+AH$22/100)^($E27*C$31)))</f>
        <v>8.6956521739130448</v>
      </c>
      <c r="AI27" s="57">
        <f>AH27</f>
        <v>8.6956521739130448</v>
      </c>
      <c r="AJ27" s="57"/>
      <c r="AK27" s="57"/>
      <c r="AL27" s="57"/>
    </row>
    <row r="28" spans="2:38" x14ac:dyDescent="0.2">
      <c r="B28" s="107" t="s">
        <v>6</v>
      </c>
      <c r="C28" s="42">
        <v>9</v>
      </c>
      <c r="D28" s="98" t="str">
        <f t="shared" si="0"/>
        <v/>
      </c>
      <c r="E28" s="102">
        <f t="shared" ref="E28:E36" si="4">IF($AA28&lt;$C$29,E27+1/$C$31,"")</f>
        <v>2</v>
      </c>
      <c r="F28" s="102">
        <f t="shared" ref="F28:F90" si="5">IF(E28&lt;$C$29,$C$32,IF(E28=$C$29,100+$C$32,""))</f>
        <v>9</v>
      </c>
      <c r="G28" s="103">
        <f t="shared" si="1"/>
        <v>8.3210059171597628</v>
      </c>
      <c r="H28" s="104">
        <f t="shared" si="2"/>
        <v>6.4002679963415923E-2</v>
      </c>
      <c r="I28" s="105">
        <f t="shared" ref="I28:I59" si="6">IF($E27=$C$29,AC28,IF(E28="","",E28*H28))</f>
        <v>0.12800535992683185</v>
      </c>
      <c r="J28" s="106" t="str">
        <f t="shared" si="3"/>
        <v/>
      </c>
      <c r="K28" s="63"/>
      <c r="L28" s="63"/>
      <c r="M28" s="63"/>
      <c r="N28" s="63"/>
      <c r="O28" s="63"/>
      <c r="P28" s="63"/>
      <c r="Q28" s="63"/>
      <c r="R28" s="63"/>
      <c r="S28" s="63"/>
      <c r="T28" s="63"/>
      <c r="U28" s="63"/>
      <c r="V28" s="63"/>
      <c r="W28" s="63"/>
      <c r="X28" s="63"/>
      <c r="Y28" s="63"/>
      <c r="Z28" s="71"/>
      <c r="AA28" s="56">
        <f t="shared" ref="AA28:AA59" si="7">IF($C$31=1,AA27+1,AA27+0.5)</f>
        <v>1</v>
      </c>
      <c r="AB28" s="57">
        <f t="shared" ref="AB28:AB59" si="8">IF(F28="",AB27,AB27+G28)</f>
        <v>16.974852071005916</v>
      </c>
      <c r="AC28" s="57">
        <f t="shared" ref="AC28:AC59" si="9">IF(F28="",AC27,AC27+I28)</f>
        <v>0.19456814708878439</v>
      </c>
      <c r="AE28" s="72">
        <f>IF($F27="","",IF($E27=$C$29,AF27,$F28/(1+AE$22/100)^($E28*C$31)))</f>
        <v>8.2415695611364228</v>
      </c>
      <c r="AF28" s="57">
        <f>IF($F28="",AF27,AF27+AE28)</f>
        <v>16.854009752523986</v>
      </c>
      <c r="AG28" s="57"/>
      <c r="AH28" s="72">
        <f>IF($F27="","",IF($E27=$C$29,AI27,$F28/(1+AH$22/100)^($E28*C$31)))</f>
        <v>8.4015963032976284</v>
      </c>
      <c r="AI28" s="57">
        <f>IF($F27="",AI27,AI27+AH28)</f>
        <v>17.097248477210673</v>
      </c>
      <c r="AJ28" s="57"/>
      <c r="AK28" s="57"/>
      <c r="AL28" s="57"/>
    </row>
    <row r="29" spans="2:38" x14ac:dyDescent="0.2">
      <c r="B29" s="107" t="s">
        <v>33</v>
      </c>
      <c r="C29" s="42">
        <v>7</v>
      </c>
      <c r="D29" s="98" t="str">
        <f t="shared" si="0"/>
        <v/>
      </c>
      <c r="E29" s="102">
        <f t="shared" si="4"/>
        <v>3</v>
      </c>
      <c r="F29" s="102">
        <f t="shared" si="5"/>
        <v>9</v>
      </c>
      <c r="G29" s="103">
        <f t="shared" si="1"/>
        <v>8.0009672280382329</v>
      </c>
      <c r="H29" s="104">
        <f t="shared" si="2"/>
        <v>6.1541038426361459E-2</v>
      </c>
      <c r="I29" s="105">
        <f t="shared" si="6"/>
        <v>0.18462311527908437</v>
      </c>
      <c r="J29" s="106" t="str">
        <f t="shared" si="3"/>
        <v/>
      </c>
      <c r="K29" s="63"/>
      <c r="L29" s="63"/>
      <c r="M29" s="63"/>
      <c r="N29" s="63"/>
      <c r="O29" s="63"/>
      <c r="P29" s="63"/>
      <c r="Q29" s="63"/>
      <c r="R29" s="63"/>
      <c r="S29" s="63"/>
      <c r="T29" s="63"/>
      <c r="U29" s="63"/>
      <c r="V29" s="63"/>
      <c r="W29" s="63"/>
      <c r="X29" s="63"/>
      <c r="Y29" s="63"/>
      <c r="Z29" s="71"/>
      <c r="AA29" s="56">
        <f t="shared" si="7"/>
        <v>2</v>
      </c>
      <c r="AB29" s="57">
        <f t="shared" si="8"/>
        <v>24.975819299044147</v>
      </c>
      <c r="AC29" s="57">
        <f t="shared" si="9"/>
        <v>0.37919126236786876</v>
      </c>
      <c r="AE29" s="72">
        <f t="shared" ref="AE29:AE60" si="10">IF(F28="","",IF($E28=$C$29,AF28,$F29/(1+$AE$22/100)^(E29*C$31)))</f>
        <v>7.8866694364941843</v>
      </c>
      <c r="AF29" s="57">
        <f t="shared" ref="AF29:AF60" si="11">IF(F29="",AF28,AF28+AE29)</f>
        <v>24.74067918901817</v>
      </c>
      <c r="AG29" s="57"/>
      <c r="AH29" s="72">
        <f t="shared" ref="AH29:AH40" si="12">IF($F28="","",IF($E28=$C$29,AI28,$F29/(1+AH$22/100)^($E29*C$31)))</f>
        <v>8.1174843510122017</v>
      </c>
      <c r="AI29" s="57">
        <f t="shared" ref="AI29:AI92" si="13">IF($F29="",AI28,AI28+AH29)</f>
        <v>25.214732828222875</v>
      </c>
      <c r="AJ29" s="57"/>
      <c r="AK29" s="57"/>
      <c r="AL29" s="57"/>
    </row>
    <row r="30" spans="2:38" x14ac:dyDescent="0.2">
      <c r="B30" s="107" t="s">
        <v>7</v>
      </c>
      <c r="C30" s="43">
        <v>4</v>
      </c>
      <c r="D30" s="98" t="str">
        <f t="shared" si="0"/>
        <v/>
      </c>
      <c r="E30" s="102">
        <f t="shared" si="4"/>
        <v>4</v>
      </c>
      <c r="F30" s="102">
        <f t="shared" si="5"/>
        <v>9</v>
      </c>
      <c r="G30" s="103">
        <f t="shared" si="1"/>
        <v>7.6932377192675316</v>
      </c>
      <c r="H30" s="104">
        <f t="shared" si="2"/>
        <v>5.9174075409962945E-2</v>
      </c>
      <c r="I30" s="105">
        <f t="shared" si="6"/>
        <v>0.23669630163985178</v>
      </c>
      <c r="J30" s="106" t="str">
        <f t="shared" si="3"/>
        <v/>
      </c>
      <c r="K30" s="63"/>
      <c r="L30" s="63"/>
      <c r="M30" s="63"/>
      <c r="N30" s="63"/>
      <c r="O30" s="63"/>
      <c r="P30" s="63"/>
      <c r="Q30" s="63"/>
      <c r="R30" s="63"/>
      <c r="S30" s="63"/>
      <c r="T30" s="63"/>
      <c r="U30" s="63"/>
      <c r="V30" s="63"/>
      <c r="W30" s="63"/>
      <c r="X30" s="63"/>
      <c r="Y30" s="63"/>
      <c r="Z30" s="71"/>
      <c r="AA30" s="56">
        <f t="shared" si="7"/>
        <v>3</v>
      </c>
      <c r="AB30" s="57">
        <f t="shared" si="8"/>
        <v>32.669057018311676</v>
      </c>
      <c r="AC30" s="57">
        <f t="shared" si="9"/>
        <v>0.6158875640077206</v>
      </c>
      <c r="AE30" s="72">
        <f t="shared" si="10"/>
        <v>7.5470520923389337</v>
      </c>
      <c r="AF30" s="57">
        <f t="shared" si="11"/>
        <v>32.287731281357104</v>
      </c>
      <c r="AG30" s="57"/>
      <c r="AH30" s="72">
        <f t="shared" si="12"/>
        <v>7.842980049287152</v>
      </c>
      <c r="AI30" s="57">
        <f t="shared" si="13"/>
        <v>33.057712877510028</v>
      </c>
      <c r="AJ30" s="57"/>
      <c r="AK30" s="57"/>
      <c r="AL30" s="57"/>
    </row>
    <row r="31" spans="2:38" x14ac:dyDescent="0.2">
      <c r="B31" s="107" t="s">
        <v>91</v>
      </c>
      <c r="C31" s="42">
        <v>1</v>
      </c>
      <c r="D31" s="108" t="str">
        <f t="shared" si="0"/>
        <v/>
      </c>
      <c r="E31" s="102">
        <f t="shared" si="4"/>
        <v>5</v>
      </c>
      <c r="F31" s="102">
        <f t="shared" si="5"/>
        <v>9</v>
      </c>
      <c r="G31" s="103">
        <f t="shared" si="1"/>
        <v>7.3973439608341636</v>
      </c>
      <c r="H31" s="104">
        <f t="shared" si="2"/>
        <v>5.6898149432656663E-2</v>
      </c>
      <c r="I31" s="105">
        <f t="shared" si="6"/>
        <v>0.28449074716328332</v>
      </c>
      <c r="J31" s="106" t="str">
        <f t="shared" si="3"/>
        <v/>
      </c>
      <c r="K31" s="63"/>
      <c r="L31" s="63"/>
      <c r="M31" s="63"/>
      <c r="N31" s="63"/>
      <c r="O31" s="63"/>
      <c r="P31" s="63"/>
      <c r="Q31" s="63"/>
      <c r="R31" s="63"/>
      <c r="S31" s="63"/>
      <c r="T31" s="63"/>
      <c r="U31" s="63"/>
      <c r="V31" s="63"/>
      <c r="W31" s="63"/>
      <c r="X31" s="63"/>
      <c r="Y31" s="63"/>
      <c r="Z31" s="71"/>
      <c r="AA31" s="56">
        <f t="shared" si="7"/>
        <v>4</v>
      </c>
      <c r="AB31" s="57">
        <f t="shared" si="8"/>
        <v>40.06640097914584</v>
      </c>
      <c r="AC31" s="57">
        <f t="shared" si="9"/>
        <v>0.90037831117100398</v>
      </c>
      <c r="AE31" s="72">
        <f t="shared" si="10"/>
        <v>7.2220594185061566</v>
      </c>
      <c r="AF31" s="57">
        <f t="shared" si="11"/>
        <v>39.50979069986326</v>
      </c>
      <c r="AG31" s="57"/>
      <c r="AH31" s="72">
        <f t="shared" si="12"/>
        <v>7.5777585017267173</v>
      </c>
      <c r="AI31" s="57">
        <f t="shared" si="13"/>
        <v>40.635471379236748</v>
      </c>
      <c r="AJ31" s="57"/>
      <c r="AK31" s="57"/>
      <c r="AL31" s="57"/>
    </row>
    <row r="32" spans="2:38" x14ac:dyDescent="0.2">
      <c r="B32" s="107" t="s">
        <v>35</v>
      </c>
      <c r="C32" s="99">
        <f>$C$28/$C$31</f>
        <v>9</v>
      </c>
      <c r="D32" s="108" t="str">
        <f t="shared" si="0"/>
        <v/>
      </c>
      <c r="E32" s="102">
        <f t="shared" si="4"/>
        <v>6</v>
      </c>
      <c r="F32" s="102">
        <f t="shared" si="5"/>
        <v>9</v>
      </c>
      <c r="G32" s="103">
        <f t="shared" si="1"/>
        <v>7.1128307315713117</v>
      </c>
      <c r="H32" s="104">
        <f t="shared" si="2"/>
        <v>5.4709759069862182E-2</v>
      </c>
      <c r="I32" s="105">
        <f t="shared" si="6"/>
        <v>0.32825855441917307</v>
      </c>
      <c r="J32" s="106" t="str">
        <f t="shared" si="3"/>
        <v/>
      </c>
      <c r="K32" s="63"/>
      <c r="L32" s="63"/>
      <c r="M32" s="63"/>
      <c r="N32" s="63"/>
      <c r="O32" s="63"/>
      <c r="P32" s="63"/>
      <c r="Q32" s="63"/>
      <c r="R32" s="63"/>
      <c r="S32" s="63"/>
      <c r="T32" s="63"/>
      <c r="U32" s="63"/>
      <c r="V32" s="63"/>
      <c r="W32" s="63"/>
      <c r="X32" s="63"/>
      <c r="Y32" s="63"/>
      <c r="Z32" s="71"/>
      <c r="AA32" s="56">
        <f t="shared" si="7"/>
        <v>5</v>
      </c>
      <c r="AB32" s="57">
        <f t="shared" si="8"/>
        <v>47.179231710717154</v>
      </c>
      <c r="AC32" s="57">
        <f t="shared" si="9"/>
        <v>1.2286368655901772</v>
      </c>
      <c r="AE32" s="72">
        <f t="shared" si="10"/>
        <v>6.9110616445035014</v>
      </c>
      <c r="AF32" s="57">
        <f t="shared" si="11"/>
        <v>46.420852344366764</v>
      </c>
      <c r="AG32" s="57"/>
      <c r="AH32" s="72">
        <f t="shared" si="12"/>
        <v>7.3215057987697749</v>
      </c>
      <c r="AI32" s="57">
        <f t="shared" si="13"/>
        <v>47.956977178006525</v>
      </c>
      <c r="AJ32" s="57"/>
      <c r="AK32" s="57"/>
      <c r="AL32" s="57"/>
    </row>
    <row r="33" spans="2:38" x14ac:dyDescent="0.2">
      <c r="B33" s="107" t="s">
        <v>34</v>
      </c>
      <c r="C33" s="99">
        <f>$C$30/$C$31</f>
        <v>4</v>
      </c>
      <c r="D33" s="98" t="str">
        <f t="shared" si="0"/>
        <v/>
      </c>
      <c r="E33" s="102">
        <f t="shared" si="4"/>
        <v>7</v>
      </c>
      <c r="F33" s="102">
        <f t="shared" si="5"/>
        <v>109</v>
      </c>
      <c r="G33" s="103">
        <f t="shared" si="1"/>
        <v>82.831041639024889</v>
      </c>
      <c r="H33" s="104">
        <f t="shared" si="2"/>
        <v>0.63711151053578818</v>
      </c>
      <c r="I33" s="105">
        <f t="shared" si="6"/>
        <v>4.4597805737505176</v>
      </c>
      <c r="J33" s="106" t="str">
        <f t="shared" ref="J33:J96" si="14">IF(D33="Total","◄ Duration","")</f>
        <v/>
      </c>
      <c r="K33" s="63"/>
      <c r="L33" s="63"/>
      <c r="M33" s="63"/>
      <c r="N33" s="63"/>
      <c r="O33" s="63"/>
      <c r="P33" s="63"/>
      <c r="Q33" s="63"/>
      <c r="R33" s="63"/>
      <c r="S33" s="63"/>
      <c r="T33" s="63"/>
      <c r="U33" s="63"/>
      <c r="V33" s="63"/>
      <c r="W33" s="63"/>
      <c r="X33" s="63"/>
      <c r="Y33" s="63"/>
      <c r="Z33" s="71"/>
      <c r="AA33" s="56">
        <f t="shared" si="7"/>
        <v>6</v>
      </c>
      <c r="AB33" s="57">
        <f t="shared" si="8"/>
        <v>130.01027334974205</v>
      </c>
      <c r="AC33" s="57">
        <f t="shared" si="9"/>
        <v>5.6884174393406948</v>
      </c>
      <c r="AE33" s="72">
        <f t="shared" si="10"/>
        <v>80.096301887387725</v>
      </c>
      <c r="AF33" s="57">
        <f t="shared" si="11"/>
        <v>126.51715423175449</v>
      </c>
      <c r="AG33" s="57"/>
      <c r="AH33" s="72">
        <f t="shared" si="12"/>
        <v>85.673014714536293</v>
      </c>
      <c r="AI33" s="57">
        <f t="shared" si="13"/>
        <v>133.62999189254282</v>
      </c>
      <c r="AJ33" s="57"/>
      <c r="AK33" s="57"/>
      <c r="AL33" s="57"/>
    </row>
    <row r="34" spans="2:38" x14ac:dyDescent="0.2">
      <c r="B34" s="97"/>
      <c r="C34" s="98"/>
      <c r="D34" s="98" t="str">
        <f t="shared" si="0"/>
        <v>Total</v>
      </c>
      <c r="E34" s="117" t="str">
        <f>IF($AA34&lt;$C$29,E33+1/$C$31,"")</f>
        <v/>
      </c>
      <c r="F34" s="102" t="str">
        <f t="shared" si="5"/>
        <v/>
      </c>
      <c r="G34" s="103">
        <f t="shared" si="1"/>
        <v>130.01027334974205</v>
      </c>
      <c r="H34" s="104">
        <f t="shared" si="2"/>
        <v>1</v>
      </c>
      <c r="I34" s="105">
        <f t="shared" si="6"/>
        <v>5.6884174393406948</v>
      </c>
      <c r="J34" s="106" t="str">
        <f t="shared" si="14"/>
        <v>◄ Duration</v>
      </c>
      <c r="K34" s="63"/>
      <c r="L34" s="63"/>
      <c r="M34" s="63"/>
      <c r="N34" s="63"/>
      <c r="O34" s="63"/>
      <c r="P34" s="63"/>
      <c r="Q34" s="63"/>
      <c r="R34" s="63"/>
      <c r="S34" s="63"/>
      <c r="T34" s="63"/>
      <c r="U34" s="63"/>
      <c r="V34" s="63"/>
      <c r="W34" s="63"/>
      <c r="X34" s="63"/>
      <c r="Y34" s="63"/>
      <c r="Z34" s="71"/>
      <c r="AA34" s="56">
        <f t="shared" si="7"/>
        <v>7</v>
      </c>
      <c r="AB34" s="57">
        <f t="shared" si="8"/>
        <v>130.01027334974205</v>
      </c>
      <c r="AC34" s="57">
        <f t="shared" si="9"/>
        <v>5.6884174393406948</v>
      </c>
      <c r="AE34" s="72">
        <f t="shared" si="10"/>
        <v>126.51715423175449</v>
      </c>
      <c r="AF34" s="57">
        <f t="shared" si="11"/>
        <v>126.51715423175449</v>
      </c>
      <c r="AG34" s="57"/>
      <c r="AH34" s="72">
        <f t="shared" si="12"/>
        <v>133.62999189254282</v>
      </c>
      <c r="AI34" s="57">
        <f t="shared" si="13"/>
        <v>133.62999189254282</v>
      </c>
      <c r="AJ34" s="57"/>
      <c r="AK34" s="57"/>
      <c r="AL34" s="57"/>
    </row>
    <row r="35" spans="2:38" x14ac:dyDescent="0.2">
      <c r="B35" s="97"/>
      <c r="C35" s="98"/>
      <c r="D35" s="98" t="str">
        <f t="shared" si="0"/>
        <v/>
      </c>
      <c r="E35" s="102" t="str">
        <f t="shared" si="4"/>
        <v/>
      </c>
      <c r="F35" s="102" t="str">
        <f t="shared" si="5"/>
        <v/>
      </c>
      <c r="G35" s="103" t="str">
        <f t="shared" si="1"/>
        <v/>
      </c>
      <c r="H35" s="104" t="str">
        <f t="shared" si="2"/>
        <v/>
      </c>
      <c r="I35" s="105" t="str">
        <f t="shared" si="6"/>
        <v/>
      </c>
      <c r="J35" s="106" t="str">
        <f t="shared" si="14"/>
        <v/>
      </c>
      <c r="K35" s="63"/>
      <c r="L35" s="63"/>
      <c r="M35" s="63"/>
      <c r="N35" s="63"/>
      <c r="O35" s="63"/>
      <c r="P35" s="63"/>
      <c r="Q35" s="63"/>
      <c r="R35" s="63"/>
      <c r="S35" s="63"/>
      <c r="T35" s="63"/>
      <c r="U35" s="63"/>
      <c r="V35" s="63"/>
      <c r="W35" s="63"/>
      <c r="X35" s="63"/>
      <c r="Y35" s="63"/>
      <c r="Z35" s="71"/>
      <c r="AA35" s="56">
        <f t="shared" si="7"/>
        <v>8</v>
      </c>
      <c r="AB35" s="57">
        <f t="shared" si="8"/>
        <v>130.01027334974205</v>
      </c>
      <c r="AC35" s="57">
        <f t="shared" si="9"/>
        <v>5.6884174393406948</v>
      </c>
      <c r="AE35" s="72" t="str">
        <f t="shared" si="10"/>
        <v/>
      </c>
      <c r="AF35" s="57">
        <f t="shared" si="11"/>
        <v>126.51715423175449</v>
      </c>
      <c r="AG35" s="57"/>
      <c r="AH35" s="72" t="str">
        <f t="shared" si="12"/>
        <v/>
      </c>
      <c r="AI35" s="57">
        <f t="shared" si="13"/>
        <v>133.62999189254282</v>
      </c>
      <c r="AJ35" s="57"/>
      <c r="AK35" s="57"/>
      <c r="AL35" s="57"/>
    </row>
    <row r="36" spans="2:38" x14ac:dyDescent="0.2">
      <c r="B36" s="97"/>
      <c r="C36" s="98"/>
      <c r="D36" s="98" t="str">
        <f t="shared" si="0"/>
        <v/>
      </c>
      <c r="E36" s="102" t="str">
        <f t="shared" si="4"/>
        <v/>
      </c>
      <c r="F36" s="102" t="str">
        <f t="shared" si="5"/>
        <v/>
      </c>
      <c r="G36" s="103" t="str">
        <f t="shared" si="1"/>
        <v/>
      </c>
      <c r="H36" s="104" t="str">
        <f t="shared" si="2"/>
        <v/>
      </c>
      <c r="I36" s="105" t="str">
        <f t="shared" si="6"/>
        <v/>
      </c>
      <c r="J36" s="106" t="str">
        <f t="shared" si="14"/>
        <v/>
      </c>
      <c r="K36" s="63"/>
      <c r="L36" s="63"/>
      <c r="M36" s="63"/>
      <c r="N36" s="63"/>
      <c r="O36" s="63"/>
      <c r="P36" s="63"/>
      <c r="Q36" s="63"/>
      <c r="R36" s="63"/>
      <c r="S36" s="63"/>
      <c r="T36" s="63"/>
      <c r="U36" s="63"/>
      <c r="V36" s="63"/>
      <c r="W36" s="63"/>
      <c r="X36" s="63"/>
      <c r="Y36" s="63"/>
      <c r="Z36" s="71"/>
      <c r="AA36" s="56">
        <f t="shared" si="7"/>
        <v>9</v>
      </c>
      <c r="AB36" s="57">
        <f t="shared" si="8"/>
        <v>130.01027334974205</v>
      </c>
      <c r="AC36" s="57">
        <f t="shared" si="9"/>
        <v>5.6884174393406948</v>
      </c>
      <c r="AE36" s="72" t="str">
        <f t="shared" si="10"/>
        <v/>
      </c>
      <c r="AF36" s="57">
        <f t="shared" si="11"/>
        <v>126.51715423175449</v>
      </c>
      <c r="AG36" s="57"/>
      <c r="AH36" s="72" t="str">
        <f t="shared" si="12"/>
        <v/>
      </c>
      <c r="AI36" s="57">
        <f t="shared" si="13"/>
        <v>133.62999189254282</v>
      </c>
      <c r="AJ36" s="57"/>
      <c r="AK36" s="57"/>
      <c r="AL36" s="57"/>
    </row>
    <row r="37" spans="2:38" x14ac:dyDescent="0.2">
      <c r="B37" s="97"/>
      <c r="C37" s="98"/>
      <c r="D37" s="98" t="str">
        <f t="shared" si="0"/>
        <v/>
      </c>
      <c r="E37" s="102" t="str">
        <f t="shared" ref="E37:E100" si="15">IF($AA37&lt;$C$29,E36+1/$C$31,"")</f>
        <v/>
      </c>
      <c r="F37" s="102" t="str">
        <f t="shared" si="5"/>
        <v/>
      </c>
      <c r="G37" s="103" t="str">
        <f t="shared" si="1"/>
        <v/>
      </c>
      <c r="H37" s="104" t="str">
        <f t="shared" si="2"/>
        <v/>
      </c>
      <c r="I37" s="105" t="str">
        <f t="shared" si="6"/>
        <v/>
      </c>
      <c r="J37" s="106" t="str">
        <f t="shared" si="14"/>
        <v/>
      </c>
      <c r="K37" s="63"/>
      <c r="L37" s="63"/>
      <c r="M37" s="63"/>
      <c r="N37" s="63"/>
      <c r="O37" s="63"/>
      <c r="P37" s="63"/>
      <c r="Q37" s="63"/>
      <c r="R37" s="63"/>
      <c r="S37" s="63"/>
      <c r="T37" s="63"/>
      <c r="U37" s="63"/>
      <c r="V37" s="63"/>
      <c r="W37" s="63"/>
      <c r="X37" s="63"/>
      <c r="Y37" s="63"/>
      <c r="Z37" s="71"/>
      <c r="AA37" s="56">
        <f t="shared" si="7"/>
        <v>10</v>
      </c>
      <c r="AB37" s="57">
        <f t="shared" si="8"/>
        <v>130.01027334974205</v>
      </c>
      <c r="AC37" s="57">
        <f t="shared" si="9"/>
        <v>5.6884174393406948</v>
      </c>
      <c r="AE37" s="72" t="str">
        <f t="shared" si="10"/>
        <v/>
      </c>
      <c r="AF37" s="57">
        <f t="shared" si="11"/>
        <v>126.51715423175449</v>
      </c>
      <c r="AG37" s="57"/>
      <c r="AH37" s="72" t="str">
        <f t="shared" si="12"/>
        <v/>
      </c>
      <c r="AI37" s="57">
        <f t="shared" si="13"/>
        <v>133.62999189254282</v>
      </c>
      <c r="AJ37" s="57"/>
      <c r="AK37" s="57"/>
      <c r="AL37" s="57"/>
    </row>
    <row r="38" spans="2:38" x14ac:dyDescent="0.2">
      <c r="B38" s="109"/>
      <c r="C38" s="110"/>
      <c r="D38" s="110" t="str">
        <f t="shared" si="0"/>
        <v/>
      </c>
      <c r="E38" s="111" t="str">
        <f t="shared" si="15"/>
        <v/>
      </c>
      <c r="F38" s="111" t="str">
        <f t="shared" si="5"/>
        <v/>
      </c>
      <c r="G38" s="112" t="str">
        <f t="shared" si="1"/>
        <v/>
      </c>
      <c r="H38" s="113" t="str">
        <f t="shared" si="2"/>
        <v/>
      </c>
      <c r="I38" s="114" t="str">
        <f t="shared" si="6"/>
        <v/>
      </c>
      <c r="J38" s="115" t="str">
        <f t="shared" si="14"/>
        <v/>
      </c>
      <c r="K38" s="63"/>
      <c r="L38" s="63"/>
      <c r="M38" s="63"/>
      <c r="N38" s="63"/>
      <c r="O38" s="63"/>
      <c r="P38" s="63"/>
      <c r="Q38" s="63"/>
      <c r="R38" s="63"/>
      <c r="S38" s="63"/>
      <c r="T38" s="63"/>
      <c r="U38" s="63"/>
      <c r="V38" s="63"/>
      <c r="W38" s="63"/>
      <c r="X38" s="63"/>
      <c r="Y38" s="63"/>
      <c r="Z38" s="71"/>
      <c r="AA38" s="56">
        <f t="shared" si="7"/>
        <v>11</v>
      </c>
      <c r="AB38" s="57">
        <f t="shared" si="8"/>
        <v>130.01027334974205</v>
      </c>
      <c r="AC38" s="57">
        <f t="shared" si="9"/>
        <v>5.6884174393406948</v>
      </c>
      <c r="AE38" s="72" t="str">
        <f t="shared" si="10"/>
        <v/>
      </c>
      <c r="AF38" s="57">
        <f t="shared" si="11"/>
        <v>126.51715423175449</v>
      </c>
      <c r="AG38" s="57"/>
      <c r="AH38" s="72" t="str">
        <f t="shared" si="12"/>
        <v/>
      </c>
      <c r="AI38" s="57">
        <f t="shared" si="13"/>
        <v>133.62999189254282</v>
      </c>
      <c r="AJ38" s="57"/>
      <c r="AK38" s="57"/>
      <c r="AL38" s="57"/>
    </row>
    <row r="39" spans="2:38" x14ac:dyDescent="0.2">
      <c r="D39" s="1" t="str">
        <f t="shared" si="0"/>
        <v/>
      </c>
      <c r="E39" s="4" t="str">
        <f t="shared" si="15"/>
        <v/>
      </c>
      <c r="F39" s="4" t="str">
        <f t="shared" si="5"/>
        <v/>
      </c>
      <c r="G39" s="5" t="str">
        <f t="shared" si="1"/>
        <v/>
      </c>
      <c r="H39" s="6" t="str">
        <f t="shared" si="2"/>
        <v/>
      </c>
      <c r="I39" s="7" t="str">
        <f t="shared" si="6"/>
        <v/>
      </c>
      <c r="J39" s="2" t="str">
        <f t="shared" si="14"/>
        <v/>
      </c>
      <c r="K39" s="2"/>
      <c r="L39" s="2"/>
      <c r="M39" s="2"/>
      <c r="N39" s="2"/>
      <c r="O39" s="2"/>
      <c r="P39" s="2"/>
      <c r="Q39" s="2"/>
      <c r="R39" s="2"/>
      <c r="S39" s="2"/>
      <c r="T39" s="2"/>
      <c r="U39" s="2"/>
      <c r="V39" s="2"/>
      <c r="W39" s="2"/>
      <c r="X39" s="2"/>
      <c r="Y39" s="2"/>
      <c r="Z39" s="66"/>
      <c r="AA39" s="56">
        <f t="shared" si="7"/>
        <v>12</v>
      </c>
      <c r="AB39" s="57">
        <f t="shared" si="8"/>
        <v>130.01027334974205</v>
      </c>
      <c r="AC39" s="57">
        <f t="shared" si="9"/>
        <v>5.6884174393406948</v>
      </c>
      <c r="AE39" s="72" t="str">
        <f t="shared" si="10"/>
        <v/>
      </c>
      <c r="AF39" s="57">
        <f t="shared" si="11"/>
        <v>126.51715423175449</v>
      </c>
      <c r="AG39" s="57"/>
      <c r="AH39" s="72" t="str">
        <f t="shared" si="12"/>
        <v/>
      </c>
      <c r="AI39" s="57">
        <f t="shared" si="13"/>
        <v>133.62999189254282</v>
      </c>
      <c r="AJ39" s="57"/>
      <c r="AK39" s="57"/>
      <c r="AL39" s="57"/>
    </row>
    <row r="40" spans="2:38" x14ac:dyDescent="0.2">
      <c r="D40" s="1" t="str">
        <f t="shared" si="0"/>
        <v/>
      </c>
      <c r="E40" s="4" t="str">
        <f t="shared" si="15"/>
        <v/>
      </c>
      <c r="F40" s="4" t="str">
        <f t="shared" si="5"/>
        <v/>
      </c>
      <c r="G40" s="5" t="str">
        <f t="shared" si="1"/>
        <v/>
      </c>
      <c r="H40" s="6" t="str">
        <f t="shared" si="2"/>
        <v/>
      </c>
      <c r="I40" s="7" t="str">
        <f t="shared" si="6"/>
        <v/>
      </c>
      <c r="J40" s="2" t="str">
        <f t="shared" si="14"/>
        <v/>
      </c>
      <c r="K40" s="2"/>
      <c r="L40" s="2"/>
      <c r="M40" s="2"/>
      <c r="N40" s="2"/>
      <c r="O40" s="2"/>
      <c r="P40" s="2"/>
      <c r="Q40" s="2"/>
      <c r="R40" s="2"/>
      <c r="S40" s="2"/>
      <c r="T40" s="2"/>
      <c r="U40" s="2"/>
      <c r="V40" s="2"/>
      <c r="W40" s="2"/>
      <c r="X40" s="2"/>
      <c r="Y40" s="2"/>
      <c r="Z40" s="66"/>
      <c r="AA40" s="56">
        <f t="shared" si="7"/>
        <v>13</v>
      </c>
      <c r="AB40" s="57">
        <f t="shared" si="8"/>
        <v>130.01027334974205</v>
      </c>
      <c r="AC40" s="57">
        <f t="shared" si="9"/>
        <v>5.6884174393406948</v>
      </c>
      <c r="AE40" s="72" t="str">
        <f t="shared" si="10"/>
        <v/>
      </c>
      <c r="AF40" s="57">
        <f t="shared" si="11"/>
        <v>126.51715423175449</v>
      </c>
      <c r="AG40" s="57"/>
      <c r="AH40" s="72" t="str">
        <f t="shared" si="12"/>
        <v/>
      </c>
      <c r="AI40" s="57">
        <f t="shared" si="13"/>
        <v>133.62999189254282</v>
      </c>
      <c r="AJ40" s="57"/>
      <c r="AK40" s="57"/>
      <c r="AL40" s="57"/>
    </row>
    <row r="41" spans="2:38" x14ac:dyDescent="0.2">
      <c r="D41" s="1" t="str">
        <f t="shared" si="0"/>
        <v/>
      </c>
      <c r="E41" s="4" t="str">
        <f t="shared" si="15"/>
        <v/>
      </c>
      <c r="F41" s="4" t="str">
        <f t="shared" si="5"/>
        <v/>
      </c>
      <c r="G41" s="5" t="str">
        <f t="shared" si="1"/>
        <v/>
      </c>
      <c r="H41" s="6" t="str">
        <f t="shared" si="2"/>
        <v/>
      </c>
      <c r="I41" s="7" t="str">
        <f t="shared" si="6"/>
        <v/>
      </c>
      <c r="J41" s="2" t="str">
        <f t="shared" si="14"/>
        <v/>
      </c>
      <c r="K41" s="2"/>
      <c r="L41" s="2"/>
      <c r="M41" s="2"/>
      <c r="N41" s="2"/>
      <c r="O41" s="2"/>
      <c r="P41" s="2"/>
      <c r="Q41" s="2"/>
      <c r="R41" s="2"/>
      <c r="S41" s="2"/>
      <c r="T41" s="2"/>
      <c r="U41" s="2"/>
      <c r="V41" s="2"/>
      <c r="W41" s="2"/>
      <c r="X41" s="2"/>
      <c r="Y41" s="2"/>
      <c r="Z41" s="66"/>
      <c r="AA41" s="56">
        <f t="shared" si="7"/>
        <v>14</v>
      </c>
      <c r="AB41" s="57">
        <f t="shared" si="8"/>
        <v>130.01027334974205</v>
      </c>
      <c r="AC41" s="57">
        <f t="shared" si="9"/>
        <v>5.6884174393406948</v>
      </c>
      <c r="AE41" s="72" t="str">
        <f t="shared" si="10"/>
        <v/>
      </c>
      <c r="AF41" s="57">
        <f t="shared" si="11"/>
        <v>126.51715423175449</v>
      </c>
      <c r="AG41" s="57"/>
      <c r="AH41" s="72" t="str">
        <f t="shared" ref="AH41:AH72" si="16">IF($F40="","",IF($E40=$C$29,AI40,$F41/(1+AH$22/100)^($E41*AA$31)))</f>
        <v/>
      </c>
      <c r="AI41" s="57">
        <f t="shared" si="13"/>
        <v>133.62999189254282</v>
      </c>
      <c r="AJ41" s="57"/>
      <c r="AK41" s="57"/>
      <c r="AL41" s="57"/>
    </row>
    <row r="42" spans="2:38" x14ac:dyDescent="0.2">
      <c r="D42" s="1" t="str">
        <f t="shared" si="0"/>
        <v/>
      </c>
      <c r="E42" s="4" t="str">
        <f t="shared" si="15"/>
        <v/>
      </c>
      <c r="F42" s="4" t="str">
        <f t="shared" si="5"/>
        <v/>
      </c>
      <c r="G42" s="5" t="str">
        <f t="shared" si="1"/>
        <v/>
      </c>
      <c r="H42" s="6" t="str">
        <f t="shared" si="2"/>
        <v/>
      </c>
      <c r="I42" s="7" t="str">
        <f t="shared" si="6"/>
        <v/>
      </c>
      <c r="J42" s="2" t="str">
        <f t="shared" si="14"/>
        <v/>
      </c>
      <c r="K42" s="2"/>
      <c r="L42" s="2"/>
      <c r="M42" s="2"/>
      <c r="N42" s="2"/>
      <c r="O42" s="2"/>
      <c r="P42" s="2"/>
      <c r="Q42" s="2"/>
      <c r="R42" s="2"/>
      <c r="S42" s="2"/>
      <c r="T42" s="2"/>
      <c r="U42" s="2"/>
      <c r="V42" s="2"/>
      <c r="W42" s="2"/>
      <c r="X42" s="2"/>
      <c r="Y42" s="2"/>
      <c r="Z42" s="66"/>
      <c r="AA42" s="56">
        <f t="shared" si="7"/>
        <v>15</v>
      </c>
      <c r="AB42" s="57">
        <f t="shared" si="8"/>
        <v>130.01027334974205</v>
      </c>
      <c r="AC42" s="57">
        <f t="shared" si="9"/>
        <v>5.6884174393406948</v>
      </c>
      <c r="AE42" s="72" t="str">
        <f t="shared" si="10"/>
        <v/>
      </c>
      <c r="AF42" s="57">
        <f t="shared" si="11"/>
        <v>126.51715423175449</v>
      </c>
      <c r="AG42" s="57"/>
      <c r="AH42" s="72" t="str">
        <f t="shared" si="16"/>
        <v/>
      </c>
      <c r="AI42" s="57">
        <f t="shared" si="13"/>
        <v>133.62999189254282</v>
      </c>
      <c r="AJ42" s="57"/>
      <c r="AK42" s="57"/>
      <c r="AL42" s="57"/>
    </row>
    <row r="43" spans="2:38" x14ac:dyDescent="0.2">
      <c r="D43" s="1" t="str">
        <f t="shared" si="0"/>
        <v/>
      </c>
      <c r="E43" s="4" t="str">
        <f t="shared" si="15"/>
        <v/>
      </c>
      <c r="F43" s="4" t="str">
        <f t="shared" si="5"/>
        <v/>
      </c>
      <c r="G43" s="5" t="str">
        <f t="shared" si="1"/>
        <v/>
      </c>
      <c r="H43" s="6" t="str">
        <f t="shared" si="2"/>
        <v/>
      </c>
      <c r="I43" s="7" t="str">
        <f t="shared" si="6"/>
        <v/>
      </c>
      <c r="J43" s="2" t="str">
        <f t="shared" si="14"/>
        <v/>
      </c>
      <c r="K43" s="2"/>
      <c r="L43" s="2"/>
      <c r="M43" s="2"/>
      <c r="N43" s="2"/>
      <c r="O43" s="2"/>
      <c r="P43" s="2"/>
      <c r="Q43" s="2"/>
      <c r="R43" s="2"/>
      <c r="S43" s="2"/>
      <c r="T43" s="2"/>
      <c r="U43" s="2"/>
      <c r="V43" s="2"/>
      <c r="W43" s="2"/>
      <c r="X43" s="2"/>
      <c r="Y43" s="2"/>
      <c r="Z43" s="66"/>
      <c r="AA43" s="56">
        <f t="shared" si="7"/>
        <v>16</v>
      </c>
      <c r="AB43" s="57">
        <f t="shared" si="8"/>
        <v>130.01027334974205</v>
      </c>
      <c r="AC43" s="57">
        <f t="shared" si="9"/>
        <v>5.6884174393406948</v>
      </c>
      <c r="AE43" s="72" t="str">
        <f t="shared" si="10"/>
        <v/>
      </c>
      <c r="AF43" s="57">
        <f t="shared" si="11"/>
        <v>126.51715423175449</v>
      </c>
      <c r="AG43" s="57"/>
      <c r="AH43" s="72" t="str">
        <f t="shared" si="16"/>
        <v/>
      </c>
      <c r="AI43" s="57">
        <f t="shared" si="13"/>
        <v>133.62999189254282</v>
      </c>
      <c r="AJ43" s="57"/>
      <c r="AK43" s="57"/>
      <c r="AL43" s="57"/>
    </row>
    <row r="44" spans="2:38" x14ac:dyDescent="0.2">
      <c r="D44" s="1" t="str">
        <f t="shared" si="0"/>
        <v/>
      </c>
      <c r="E44" s="4" t="str">
        <f t="shared" si="15"/>
        <v/>
      </c>
      <c r="F44" s="4" t="str">
        <f t="shared" si="5"/>
        <v/>
      </c>
      <c r="G44" s="5" t="str">
        <f t="shared" si="1"/>
        <v/>
      </c>
      <c r="H44" s="6" t="str">
        <f t="shared" si="2"/>
        <v/>
      </c>
      <c r="I44" s="7" t="str">
        <f t="shared" si="6"/>
        <v/>
      </c>
      <c r="J44" s="2" t="str">
        <f t="shared" si="14"/>
        <v/>
      </c>
      <c r="K44" s="2"/>
      <c r="L44" s="2"/>
      <c r="M44" s="2"/>
      <c r="N44" s="2"/>
      <c r="O44" s="2"/>
      <c r="P44" s="2"/>
      <c r="Q44" s="2"/>
      <c r="R44" s="2"/>
      <c r="S44" s="2"/>
      <c r="T44" s="2"/>
      <c r="U44" s="2"/>
      <c r="V44" s="2"/>
      <c r="W44" s="2"/>
      <c r="X44" s="2"/>
      <c r="Y44" s="2"/>
      <c r="Z44" s="66"/>
      <c r="AA44" s="56">
        <f t="shared" si="7"/>
        <v>17</v>
      </c>
      <c r="AB44" s="57">
        <f t="shared" si="8"/>
        <v>130.01027334974205</v>
      </c>
      <c r="AC44" s="57">
        <f t="shared" si="9"/>
        <v>5.6884174393406948</v>
      </c>
      <c r="AE44" s="72" t="str">
        <f t="shared" si="10"/>
        <v/>
      </c>
      <c r="AF44" s="57">
        <f t="shared" si="11"/>
        <v>126.51715423175449</v>
      </c>
      <c r="AG44" s="57"/>
      <c r="AH44" s="72" t="str">
        <f t="shared" si="16"/>
        <v/>
      </c>
      <c r="AI44" s="57">
        <f t="shared" si="13"/>
        <v>133.62999189254282</v>
      </c>
      <c r="AJ44" s="57"/>
      <c r="AK44" s="57"/>
      <c r="AL44" s="57"/>
    </row>
    <row r="45" spans="2:38" x14ac:dyDescent="0.2">
      <c r="D45" s="1" t="str">
        <f t="shared" si="0"/>
        <v/>
      </c>
      <c r="E45" s="4" t="str">
        <f t="shared" si="15"/>
        <v/>
      </c>
      <c r="F45" s="4" t="str">
        <f t="shared" si="5"/>
        <v/>
      </c>
      <c r="G45" s="5" t="str">
        <f t="shared" si="1"/>
        <v/>
      </c>
      <c r="H45" s="6" t="str">
        <f t="shared" si="2"/>
        <v/>
      </c>
      <c r="I45" s="7" t="str">
        <f t="shared" si="6"/>
        <v/>
      </c>
      <c r="J45" s="2" t="str">
        <f t="shared" si="14"/>
        <v/>
      </c>
      <c r="K45" s="2"/>
      <c r="L45" s="2"/>
      <c r="M45" s="2"/>
      <c r="N45" s="2"/>
      <c r="O45" s="2"/>
      <c r="P45" s="2"/>
      <c r="Q45" s="2"/>
      <c r="R45" s="2"/>
      <c r="S45" s="2"/>
      <c r="T45" s="2"/>
      <c r="U45" s="2"/>
      <c r="V45" s="2"/>
      <c r="W45" s="2"/>
      <c r="X45" s="2"/>
      <c r="Y45" s="2"/>
      <c r="Z45" s="66"/>
      <c r="AA45" s="56">
        <f t="shared" si="7"/>
        <v>18</v>
      </c>
      <c r="AB45" s="57">
        <f t="shared" si="8"/>
        <v>130.01027334974205</v>
      </c>
      <c r="AC45" s="57">
        <f t="shared" si="9"/>
        <v>5.6884174393406948</v>
      </c>
      <c r="AE45" s="72" t="str">
        <f t="shared" si="10"/>
        <v/>
      </c>
      <c r="AF45" s="57">
        <f t="shared" si="11"/>
        <v>126.51715423175449</v>
      </c>
      <c r="AG45" s="57"/>
      <c r="AH45" s="72" t="str">
        <f t="shared" si="16"/>
        <v/>
      </c>
      <c r="AI45" s="57">
        <f t="shared" si="13"/>
        <v>133.62999189254282</v>
      </c>
      <c r="AJ45" s="57"/>
      <c r="AK45" s="57"/>
      <c r="AL45" s="57"/>
    </row>
    <row r="46" spans="2:38" x14ac:dyDescent="0.2">
      <c r="D46" s="1" t="str">
        <f t="shared" si="0"/>
        <v/>
      </c>
      <c r="E46" s="4" t="str">
        <f t="shared" si="15"/>
        <v/>
      </c>
      <c r="F46" s="4" t="str">
        <f t="shared" si="5"/>
        <v/>
      </c>
      <c r="G46" s="5" t="str">
        <f t="shared" si="1"/>
        <v/>
      </c>
      <c r="H46" s="6" t="str">
        <f t="shared" si="2"/>
        <v/>
      </c>
      <c r="I46" s="7" t="str">
        <f t="shared" si="6"/>
        <v/>
      </c>
      <c r="J46" s="2" t="str">
        <f t="shared" si="14"/>
        <v/>
      </c>
      <c r="K46" s="2"/>
      <c r="L46" s="2"/>
      <c r="M46" s="2"/>
      <c r="N46" s="2"/>
      <c r="O46" s="2"/>
      <c r="P46" s="2"/>
      <c r="Q46" s="2"/>
      <c r="R46" s="2"/>
      <c r="S46" s="2"/>
      <c r="T46" s="2"/>
      <c r="U46" s="2"/>
      <c r="V46" s="2"/>
      <c r="W46" s="2"/>
      <c r="X46" s="2"/>
      <c r="Y46" s="2"/>
      <c r="Z46" s="66"/>
      <c r="AA46" s="56">
        <f t="shared" si="7"/>
        <v>19</v>
      </c>
      <c r="AB46" s="57">
        <f t="shared" si="8"/>
        <v>130.01027334974205</v>
      </c>
      <c r="AC46" s="57">
        <f t="shared" si="9"/>
        <v>5.6884174393406948</v>
      </c>
      <c r="AE46" s="72" t="str">
        <f t="shared" si="10"/>
        <v/>
      </c>
      <c r="AF46" s="57">
        <f t="shared" si="11"/>
        <v>126.51715423175449</v>
      </c>
      <c r="AG46" s="57"/>
      <c r="AH46" s="72" t="str">
        <f t="shared" si="16"/>
        <v/>
      </c>
      <c r="AI46" s="57">
        <f t="shared" si="13"/>
        <v>133.62999189254282</v>
      </c>
      <c r="AJ46" s="57"/>
      <c r="AK46" s="57"/>
      <c r="AL46" s="57"/>
    </row>
    <row r="47" spans="2:38" x14ac:dyDescent="0.2">
      <c r="D47" s="1" t="str">
        <f t="shared" si="0"/>
        <v/>
      </c>
      <c r="E47" s="4" t="str">
        <f t="shared" si="15"/>
        <v/>
      </c>
      <c r="F47" s="4" t="str">
        <f t="shared" si="5"/>
        <v/>
      </c>
      <c r="G47" s="5" t="str">
        <f t="shared" si="1"/>
        <v/>
      </c>
      <c r="H47" s="6" t="str">
        <f t="shared" si="2"/>
        <v/>
      </c>
      <c r="I47" s="7" t="str">
        <f t="shared" si="6"/>
        <v/>
      </c>
      <c r="J47" s="2" t="str">
        <f t="shared" si="14"/>
        <v/>
      </c>
      <c r="K47" s="2"/>
      <c r="L47" s="2"/>
      <c r="M47" s="2"/>
      <c r="N47" s="2"/>
      <c r="O47" s="2"/>
      <c r="P47" s="2"/>
      <c r="Q47" s="2"/>
      <c r="R47" s="2"/>
      <c r="S47" s="2"/>
      <c r="T47" s="2"/>
      <c r="U47" s="2"/>
      <c r="V47" s="2"/>
      <c r="W47" s="2"/>
      <c r="X47" s="2"/>
      <c r="Y47" s="2"/>
      <c r="Z47" s="66"/>
      <c r="AA47" s="56">
        <f t="shared" si="7"/>
        <v>20</v>
      </c>
      <c r="AB47" s="57">
        <f t="shared" si="8"/>
        <v>130.01027334974205</v>
      </c>
      <c r="AC47" s="57">
        <f t="shared" si="9"/>
        <v>5.6884174393406948</v>
      </c>
      <c r="AE47" s="72" t="str">
        <f t="shared" si="10"/>
        <v/>
      </c>
      <c r="AF47" s="57">
        <f t="shared" si="11"/>
        <v>126.51715423175449</v>
      </c>
      <c r="AG47" s="57"/>
      <c r="AH47" s="72" t="str">
        <f t="shared" si="16"/>
        <v/>
      </c>
      <c r="AI47" s="57">
        <f t="shared" si="13"/>
        <v>133.62999189254282</v>
      </c>
      <c r="AJ47" s="57"/>
      <c r="AK47" s="57"/>
      <c r="AL47" s="57"/>
    </row>
    <row r="48" spans="2:38" x14ac:dyDescent="0.2">
      <c r="D48" s="1" t="str">
        <f t="shared" si="0"/>
        <v/>
      </c>
      <c r="E48" s="4" t="str">
        <f t="shared" si="15"/>
        <v/>
      </c>
      <c r="F48" s="4" t="str">
        <f t="shared" si="5"/>
        <v/>
      </c>
      <c r="G48" s="5" t="str">
        <f t="shared" si="1"/>
        <v/>
      </c>
      <c r="H48" s="6" t="str">
        <f t="shared" si="2"/>
        <v/>
      </c>
      <c r="I48" s="7" t="str">
        <f t="shared" si="6"/>
        <v/>
      </c>
      <c r="J48" s="2" t="str">
        <f t="shared" si="14"/>
        <v/>
      </c>
      <c r="K48" s="2"/>
      <c r="L48" s="2"/>
      <c r="M48" s="2"/>
      <c r="N48" s="2"/>
      <c r="O48" s="2"/>
      <c r="P48" s="2"/>
      <c r="Q48" s="2"/>
      <c r="R48" s="2"/>
      <c r="S48" s="2"/>
      <c r="T48" s="2"/>
      <c r="U48" s="2"/>
      <c r="V48" s="2"/>
      <c r="W48" s="2"/>
      <c r="X48" s="2"/>
      <c r="Y48" s="2"/>
      <c r="Z48" s="66"/>
      <c r="AA48" s="56">
        <f t="shared" si="7"/>
        <v>21</v>
      </c>
      <c r="AB48" s="57">
        <f t="shared" si="8"/>
        <v>130.01027334974205</v>
      </c>
      <c r="AC48" s="57">
        <f t="shared" si="9"/>
        <v>5.6884174393406948</v>
      </c>
      <c r="AE48" s="72" t="str">
        <f t="shared" si="10"/>
        <v/>
      </c>
      <c r="AF48" s="57">
        <f t="shared" si="11"/>
        <v>126.51715423175449</v>
      </c>
      <c r="AG48" s="57"/>
      <c r="AH48" s="72" t="str">
        <f t="shared" si="16"/>
        <v/>
      </c>
      <c r="AI48" s="57">
        <f t="shared" si="13"/>
        <v>133.62999189254282</v>
      </c>
      <c r="AJ48" s="57"/>
      <c r="AK48" s="57"/>
      <c r="AL48" s="57"/>
    </row>
    <row r="49" spans="4:38" x14ac:dyDescent="0.2">
      <c r="D49" s="1" t="str">
        <f t="shared" si="0"/>
        <v/>
      </c>
      <c r="E49" s="4" t="str">
        <f t="shared" si="15"/>
        <v/>
      </c>
      <c r="F49" s="4" t="str">
        <f t="shared" si="5"/>
        <v/>
      </c>
      <c r="G49" s="5" t="str">
        <f t="shared" si="1"/>
        <v/>
      </c>
      <c r="H49" s="6" t="str">
        <f t="shared" si="2"/>
        <v/>
      </c>
      <c r="I49" s="7" t="str">
        <f t="shared" si="6"/>
        <v/>
      </c>
      <c r="J49" s="2" t="str">
        <f t="shared" si="14"/>
        <v/>
      </c>
      <c r="K49" s="2"/>
      <c r="L49" s="2"/>
      <c r="M49" s="2"/>
      <c r="N49" s="2"/>
      <c r="O49" s="2"/>
      <c r="P49" s="2"/>
      <c r="Q49" s="2"/>
      <c r="R49" s="2"/>
      <c r="S49" s="2"/>
      <c r="T49" s="2"/>
      <c r="U49" s="2"/>
      <c r="V49" s="2"/>
      <c r="W49" s="2"/>
      <c r="X49" s="2"/>
      <c r="Y49" s="2"/>
      <c r="Z49" s="66"/>
      <c r="AA49" s="56">
        <f t="shared" si="7"/>
        <v>22</v>
      </c>
      <c r="AB49" s="57">
        <f t="shared" si="8"/>
        <v>130.01027334974205</v>
      </c>
      <c r="AC49" s="57">
        <f t="shared" si="9"/>
        <v>5.6884174393406948</v>
      </c>
      <c r="AE49" s="72" t="str">
        <f t="shared" si="10"/>
        <v/>
      </c>
      <c r="AF49" s="57">
        <f t="shared" si="11"/>
        <v>126.51715423175449</v>
      </c>
      <c r="AG49" s="57"/>
      <c r="AH49" s="72" t="str">
        <f t="shared" si="16"/>
        <v/>
      </c>
      <c r="AI49" s="57">
        <f t="shared" si="13"/>
        <v>133.62999189254282</v>
      </c>
      <c r="AJ49" s="57"/>
      <c r="AK49" s="57"/>
      <c r="AL49" s="57"/>
    </row>
    <row r="50" spans="4:38" x14ac:dyDescent="0.2">
      <c r="D50" s="1" t="str">
        <f t="shared" si="0"/>
        <v/>
      </c>
      <c r="E50" s="4" t="str">
        <f t="shared" si="15"/>
        <v/>
      </c>
      <c r="F50" s="4" t="str">
        <f t="shared" si="5"/>
        <v/>
      </c>
      <c r="G50" s="5" t="str">
        <f t="shared" si="1"/>
        <v/>
      </c>
      <c r="H50" s="6" t="str">
        <f t="shared" si="2"/>
        <v/>
      </c>
      <c r="I50" s="7" t="str">
        <f t="shared" si="6"/>
        <v/>
      </c>
      <c r="J50" s="2" t="str">
        <f t="shared" si="14"/>
        <v/>
      </c>
      <c r="K50" s="2"/>
      <c r="L50" s="2"/>
      <c r="M50" s="2"/>
      <c r="N50" s="2"/>
      <c r="O50" s="2"/>
      <c r="P50" s="2"/>
      <c r="Q50" s="2"/>
      <c r="R50" s="2"/>
      <c r="S50" s="2"/>
      <c r="T50" s="2"/>
      <c r="U50" s="2"/>
      <c r="V50" s="2"/>
      <c r="W50" s="2"/>
      <c r="X50" s="2"/>
      <c r="Y50" s="2"/>
      <c r="Z50" s="66"/>
      <c r="AA50" s="56">
        <f t="shared" si="7"/>
        <v>23</v>
      </c>
      <c r="AB50" s="57">
        <f t="shared" si="8"/>
        <v>130.01027334974205</v>
      </c>
      <c r="AC50" s="57">
        <f t="shared" si="9"/>
        <v>5.6884174393406948</v>
      </c>
      <c r="AE50" s="72" t="str">
        <f t="shared" si="10"/>
        <v/>
      </c>
      <c r="AF50" s="57">
        <f t="shared" si="11"/>
        <v>126.51715423175449</v>
      </c>
      <c r="AG50" s="57"/>
      <c r="AH50" s="72" t="str">
        <f t="shared" si="16"/>
        <v/>
      </c>
      <c r="AI50" s="57">
        <f t="shared" si="13"/>
        <v>133.62999189254282</v>
      </c>
      <c r="AJ50" s="57"/>
      <c r="AK50" s="57"/>
      <c r="AL50" s="57"/>
    </row>
    <row r="51" spans="4:38" x14ac:dyDescent="0.2">
      <c r="D51" s="1" t="str">
        <f t="shared" si="0"/>
        <v/>
      </c>
      <c r="E51" s="4" t="str">
        <f t="shared" si="15"/>
        <v/>
      </c>
      <c r="F51" s="4" t="str">
        <f t="shared" si="5"/>
        <v/>
      </c>
      <c r="G51" s="5" t="str">
        <f t="shared" si="1"/>
        <v/>
      </c>
      <c r="H51" s="6" t="str">
        <f t="shared" si="2"/>
        <v/>
      </c>
      <c r="I51" s="7" t="str">
        <f t="shared" si="6"/>
        <v/>
      </c>
      <c r="J51" s="2" t="str">
        <f t="shared" si="14"/>
        <v/>
      </c>
      <c r="K51" s="2"/>
      <c r="L51" s="2"/>
      <c r="M51" s="2"/>
      <c r="N51" s="2"/>
      <c r="O51" s="2"/>
      <c r="P51" s="2"/>
      <c r="Q51" s="2"/>
      <c r="R51" s="2"/>
      <c r="S51" s="2"/>
      <c r="T51" s="2"/>
      <c r="U51" s="2"/>
      <c r="V51" s="2"/>
      <c r="W51" s="2"/>
      <c r="X51" s="2"/>
      <c r="Y51" s="2"/>
      <c r="Z51" s="66"/>
      <c r="AA51" s="56">
        <f t="shared" si="7"/>
        <v>24</v>
      </c>
      <c r="AB51" s="57">
        <f t="shared" si="8"/>
        <v>130.01027334974205</v>
      </c>
      <c r="AC51" s="57">
        <f t="shared" si="9"/>
        <v>5.6884174393406948</v>
      </c>
      <c r="AE51" s="72" t="str">
        <f t="shared" si="10"/>
        <v/>
      </c>
      <c r="AF51" s="57">
        <f t="shared" si="11"/>
        <v>126.51715423175449</v>
      </c>
      <c r="AG51" s="57"/>
      <c r="AH51" s="72" t="str">
        <f t="shared" si="16"/>
        <v/>
      </c>
      <c r="AI51" s="57">
        <f t="shared" si="13"/>
        <v>133.62999189254282</v>
      </c>
      <c r="AJ51" s="57"/>
      <c r="AK51" s="57"/>
      <c r="AL51" s="57"/>
    </row>
    <row r="52" spans="4:38" x14ac:dyDescent="0.2">
      <c r="D52" s="1" t="str">
        <f t="shared" si="0"/>
        <v/>
      </c>
      <c r="E52" s="4" t="str">
        <f t="shared" si="15"/>
        <v/>
      </c>
      <c r="F52" s="4" t="str">
        <f t="shared" si="5"/>
        <v/>
      </c>
      <c r="G52" s="5" t="str">
        <f t="shared" si="1"/>
        <v/>
      </c>
      <c r="H52" s="6" t="str">
        <f t="shared" si="2"/>
        <v/>
      </c>
      <c r="I52" s="7" t="str">
        <f t="shared" si="6"/>
        <v/>
      </c>
      <c r="J52" s="2" t="str">
        <f t="shared" si="14"/>
        <v/>
      </c>
      <c r="K52" s="2"/>
      <c r="L52" s="2"/>
      <c r="M52" s="2"/>
      <c r="N52" s="2"/>
      <c r="O52" s="2"/>
      <c r="P52" s="2"/>
      <c r="Q52" s="2"/>
      <c r="R52" s="2"/>
      <c r="S52" s="2"/>
      <c r="T52" s="2"/>
      <c r="U52" s="2"/>
      <c r="V52" s="2"/>
      <c r="W52" s="2"/>
      <c r="X52" s="2"/>
      <c r="Y52" s="2"/>
      <c r="Z52" s="66"/>
      <c r="AA52" s="56">
        <f t="shared" si="7"/>
        <v>25</v>
      </c>
      <c r="AB52" s="57">
        <f t="shared" si="8"/>
        <v>130.01027334974205</v>
      </c>
      <c r="AC52" s="57">
        <f t="shared" si="9"/>
        <v>5.6884174393406948</v>
      </c>
      <c r="AE52" s="72" t="str">
        <f t="shared" si="10"/>
        <v/>
      </c>
      <c r="AF52" s="57">
        <f t="shared" si="11"/>
        <v>126.51715423175449</v>
      </c>
      <c r="AG52" s="57"/>
      <c r="AH52" s="72" t="str">
        <f t="shared" si="16"/>
        <v/>
      </c>
      <c r="AI52" s="57">
        <f t="shared" si="13"/>
        <v>133.62999189254282</v>
      </c>
      <c r="AJ52" s="57"/>
      <c r="AK52" s="57"/>
      <c r="AL52" s="57"/>
    </row>
    <row r="53" spans="4:38" x14ac:dyDescent="0.2">
      <c r="D53" s="1" t="str">
        <f t="shared" si="0"/>
        <v/>
      </c>
      <c r="E53" s="4" t="str">
        <f t="shared" si="15"/>
        <v/>
      </c>
      <c r="F53" s="4" t="str">
        <f t="shared" si="5"/>
        <v/>
      </c>
      <c r="G53" s="5" t="str">
        <f t="shared" si="1"/>
        <v/>
      </c>
      <c r="H53" s="6" t="str">
        <f t="shared" si="2"/>
        <v/>
      </c>
      <c r="I53" s="7" t="str">
        <f t="shared" si="6"/>
        <v/>
      </c>
      <c r="J53" s="2" t="str">
        <f t="shared" si="14"/>
        <v/>
      </c>
      <c r="K53" s="2"/>
      <c r="L53" s="2"/>
      <c r="M53" s="2"/>
      <c r="N53" s="2"/>
      <c r="O53" s="2"/>
      <c r="P53" s="2"/>
      <c r="Q53" s="2"/>
      <c r="R53" s="2"/>
      <c r="S53" s="2"/>
      <c r="T53" s="2"/>
      <c r="U53" s="2"/>
      <c r="V53" s="2"/>
      <c r="W53" s="2"/>
      <c r="X53" s="2"/>
      <c r="Y53" s="2"/>
      <c r="Z53" s="66"/>
      <c r="AA53" s="56">
        <f t="shared" si="7"/>
        <v>26</v>
      </c>
      <c r="AB53" s="57">
        <f t="shared" si="8"/>
        <v>130.01027334974205</v>
      </c>
      <c r="AC53" s="57">
        <f t="shared" si="9"/>
        <v>5.6884174393406948</v>
      </c>
      <c r="AE53" s="72" t="str">
        <f t="shared" si="10"/>
        <v/>
      </c>
      <c r="AF53" s="57">
        <f t="shared" si="11"/>
        <v>126.51715423175449</v>
      </c>
      <c r="AG53" s="57"/>
      <c r="AH53" s="72" t="str">
        <f t="shared" si="16"/>
        <v/>
      </c>
      <c r="AI53" s="57">
        <f t="shared" si="13"/>
        <v>133.62999189254282</v>
      </c>
      <c r="AJ53" s="57"/>
      <c r="AK53" s="57"/>
      <c r="AL53" s="57"/>
    </row>
    <row r="54" spans="4:38" x14ac:dyDescent="0.2">
      <c r="D54" s="1" t="str">
        <f t="shared" si="0"/>
        <v/>
      </c>
      <c r="E54" s="4" t="str">
        <f t="shared" si="15"/>
        <v/>
      </c>
      <c r="F54" s="4" t="str">
        <f t="shared" si="5"/>
        <v/>
      </c>
      <c r="G54" s="5" t="str">
        <f t="shared" si="1"/>
        <v/>
      </c>
      <c r="H54" s="6" t="str">
        <f t="shared" si="2"/>
        <v/>
      </c>
      <c r="I54" s="7" t="str">
        <f t="shared" si="6"/>
        <v/>
      </c>
      <c r="J54" s="2" t="str">
        <f t="shared" si="14"/>
        <v/>
      </c>
      <c r="K54" s="2"/>
      <c r="L54" s="2"/>
      <c r="M54" s="2"/>
      <c r="N54" s="2"/>
      <c r="O54" s="2"/>
      <c r="P54" s="2"/>
      <c r="Q54" s="2"/>
      <c r="R54" s="2"/>
      <c r="S54" s="2"/>
      <c r="T54" s="2"/>
      <c r="U54" s="2"/>
      <c r="V54" s="2"/>
      <c r="W54" s="2"/>
      <c r="X54" s="2"/>
      <c r="Y54" s="2"/>
      <c r="Z54" s="66"/>
      <c r="AA54" s="56">
        <f t="shared" si="7"/>
        <v>27</v>
      </c>
      <c r="AB54" s="57">
        <f t="shared" si="8"/>
        <v>130.01027334974205</v>
      </c>
      <c r="AC54" s="57">
        <f t="shared" si="9"/>
        <v>5.6884174393406948</v>
      </c>
      <c r="AE54" s="72" t="str">
        <f t="shared" si="10"/>
        <v/>
      </c>
      <c r="AF54" s="57">
        <f t="shared" si="11"/>
        <v>126.51715423175449</v>
      </c>
      <c r="AG54" s="57"/>
      <c r="AH54" s="72" t="str">
        <f t="shared" si="16"/>
        <v/>
      </c>
      <c r="AI54" s="57">
        <f t="shared" si="13"/>
        <v>133.62999189254282</v>
      </c>
      <c r="AJ54" s="57"/>
      <c r="AK54" s="57"/>
      <c r="AL54" s="57"/>
    </row>
    <row r="55" spans="4:38" x14ac:dyDescent="0.2">
      <c r="D55" s="1" t="str">
        <f t="shared" si="0"/>
        <v/>
      </c>
      <c r="E55" s="4" t="str">
        <f t="shared" si="15"/>
        <v/>
      </c>
      <c r="F55" s="4" t="str">
        <f t="shared" si="5"/>
        <v/>
      </c>
      <c r="G55" s="5" t="str">
        <f t="shared" si="1"/>
        <v/>
      </c>
      <c r="H55" s="6" t="str">
        <f t="shared" si="2"/>
        <v/>
      </c>
      <c r="I55" s="7" t="str">
        <f t="shared" si="6"/>
        <v/>
      </c>
      <c r="J55" s="2" t="str">
        <f t="shared" si="14"/>
        <v/>
      </c>
      <c r="K55" s="2"/>
      <c r="L55" s="2"/>
      <c r="M55" s="2"/>
      <c r="N55" s="2"/>
      <c r="O55" s="2"/>
      <c r="P55" s="2"/>
      <c r="Q55" s="2"/>
      <c r="R55" s="2"/>
      <c r="S55" s="2"/>
      <c r="T55" s="2"/>
      <c r="U55" s="2"/>
      <c r="V55" s="2"/>
      <c r="W55" s="2"/>
      <c r="X55" s="2"/>
      <c r="Y55" s="2"/>
      <c r="Z55" s="66"/>
      <c r="AA55" s="56">
        <f t="shared" si="7"/>
        <v>28</v>
      </c>
      <c r="AB55" s="57">
        <f t="shared" si="8"/>
        <v>130.01027334974205</v>
      </c>
      <c r="AC55" s="57">
        <f t="shared" si="9"/>
        <v>5.6884174393406948</v>
      </c>
      <c r="AE55" s="72" t="str">
        <f t="shared" si="10"/>
        <v/>
      </c>
      <c r="AF55" s="57">
        <f t="shared" si="11"/>
        <v>126.51715423175449</v>
      </c>
      <c r="AG55" s="57"/>
      <c r="AH55" s="72" t="str">
        <f t="shared" si="16"/>
        <v/>
      </c>
      <c r="AI55" s="57">
        <f t="shared" si="13"/>
        <v>133.62999189254282</v>
      </c>
      <c r="AJ55" s="57"/>
      <c r="AK55" s="57"/>
      <c r="AL55" s="57"/>
    </row>
    <row r="56" spans="4:38" x14ac:dyDescent="0.2">
      <c r="D56" s="1" t="str">
        <f t="shared" si="0"/>
        <v/>
      </c>
      <c r="E56" s="4" t="str">
        <f t="shared" si="15"/>
        <v/>
      </c>
      <c r="F56" s="4" t="str">
        <f t="shared" si="5"/>
        <v/>
      </c>
      <c r="G56" s="5" t="str">
        <f t="shared" si="1"/>
        <v/>
      </c>
      <c r="H56" s="6" t="str">
        <f t="shared" si="2"/>
        <v/>
      </c>
      <c r="I56" s="7" t="str">
        <f t="shared" si="6"/>
        <v/>
      </c>
      <c r="J56" s="2" t="str">
        <f t="shared" si="14"/>
        <v/>
      </c>
      <c r="K56" s="2"/>
      <c r="L56" s="2"/>
      <c r="M56" s="2"/>
      <c r="N56" s="2"/>
      <c r="O56" s="2"/>
      <c r="P56" s="2"/>
      <c r="Q56" s="2"/>
      <c r="R56" s="2"/>
      <c r="S56" s="2"/>
      <c r="T56" s="2"/>
      <c r="U56" s="2"/>
      <c r="V56" s="2"/>
      <c r="W56" s="2"/>
      <c r="X56" s="2"/>
      <c r="Y56" s="2"/>
      <c r="Z56" s="66"/>
      <c r="AA56" s="56">
        <f t="shared" si="7"/>
        <v>29</v>
      </c>
      <c r="AB56" s="57">
        <f t="shared" si="8"/>
        <v>130.01027334974205</v>
      </c>
      <c r="AC56" s="57">
        <f t="shared" si="9"/>
        <v>5.6884174393406948</v>
      </c>
      <c r="AE56" s="72" t="str">
        <f t="shared" si="10"/>
        <v/>
      </c>
      <c r="AF56" s="57">
        <f t="shared" si="11"/>
        <v>126.51715423175449</v>
      </c>
      <c r="AG56" s="57"/>
      <c r="AH56" s="72" t="str">
        <f t="shared" si="16"/>
        <v/>
      </c>
      <c r="AI56" s="57">
        <f t="shared" si="13"/>
        <v>133.62999189254282</v>
      </c>
      <c r="AJ56" s="57"/>
      <c r="AK56" s="57"/>
      <c r="AL56" s="57"/>
    </row>
    <row r="57" spans="4:38" x14ac:dyDescent="0.2">
      <c r="D57" s="1" t="str">
        <f t="shared" si="0"/>
        <v/>
      </c>
      <c r="E57" s="4" t="str">
        <f t="shared" si="15"/>
        <v/>
      </c>
      <c r="F57" s="4" t="str">
        <f t="shared" si="5"/>
        <v/>
      </c>
      <c r="G57" s="5" t="str">
        <f t="shared" si="1"/>
        <v/>
      </c>
      <c r="H57" s="6" t="str">
        <f t="shared" si="2"/>
        <v/>
      </c>
      <c r="I57" s="7" t="str">
        <f t="shared" si="6"/>
        <v/>
      </c>
      <c r="J57" s="2" t="str">
        <f t="shared" si="14"/>
        <v/>
      </c>
      <c r="K57" s="2"/>
      <c r="L57" s="2"/>
      <c r="M57" s="2"/>
      <c r="N57" s="2"/>
      <c r="O57" s="2"/>
      <c r="P57" s="2"/>
      <c r="Q57" s="2"/>
      <c r="R57" s="2"/>
      <c r="S57" s="2"/>
      <c r="T57" s="2"/>
      <c r="U57" s="2"/>
      <c r="V57" s="2"/>
      <c r="W57" s="2"/>
      <c r="X57" s="2"/>
      <c r="Y57" s="2"/>
      <c r="Z57" s="66"/>
      <c r="AA57" s="56">
        <f t="shared" si="7"/>
        <v>30</v>
      </c>
      <c r="AB57" s="57">
        <f t="shared" si="8"/>
        <v>130.01027334974205</v>
      </c>
      <c r="AC57" s="57">
        <f t="shared" si="9"/>
        <v>5.6884174393406948</v>
      </c>
      <c r="AE57" s="72" t="str">
        <f t="shared" si="10"/>
        <v/>
      </c>
      <c r="AF57" s="57">
        <f t="shared" si="11"/>
        <v>126.51715423175449</v>
      </c>
      <c r="AG57" s="57"/>
      <c r="AH57" s="72" t="str">
        <f t="shared" si="16"/>
        <v/>
      </c>
      <c r="AI57" s="57">
        <f t="shared" si="13"/>
        <v>133.62999189254282</v>
      </c>
      <c r="AJ57" s="57"/>
      <c r="AK57" s="57"/>
      <c r="AL57" s="57"/>
    </row>
    <row r="58" spans="4:38" x14ac:dyDescent="0.2">
      <c r="D58" s="1" t="str">
        <f t="shared" si="0"/>
        <v/>
      </c>
      <c r="E58" s="4" t="str">
        <f t="shared" si="15"/>
        <v/>
      </c>
      <c r="F58" s="4" t="str">
        <f t="shared" si="5"/>
        <v/>
      </c>
      <c r="G58" s="5" t="str">
        <f t="shared" si="1"/>
        <v/>
      </c>
      <c r="H58" s="6" t="str">
        <f t="shared" si="2"/>
        <v/>
      </c>
      <c r="I58" s="7" t="str">
        <f t="shared" si="6"/>
        <v/>
      </c>
      <c r="J58" s="2" t="str">
        <f t="shared" si="14"/>
        <v/>
      </c>
      <c r="K58" s="2"/>
      <c r="L58" s="2"/>
      <c r="M58" s="2"/>
      <c r="N58" s="2"/>
      <c r="O58" s="2"/>
      <c r="P58" s="2"/>
      <c r="Q58" s="2"/>
      <c r="R58" s="2"/>
      <c r="S58" s="2"/>
      <c r="T58" s="2"/>
      <c r="U58" s="2"/>
      <c r="V58" s="2"/>
      <c r="W58" s="2"/>
      <c r="X58" s="2"/>
      <c r="Y58" s="2"/>
      <c r="Z58" s="66"/>
      <c r="AA58" s="56">
        <f t="shared" si="7"/>
        <v>31</v>
      </c>
      <c r="AB58" s="57">
        <f t="shared" si="8"/>
        <v>130.01027334974205</v>
      </c>
      <c r="AC58" s="57">
        <f t="shared" si="9"/>
        <v>5.6884174393406948</v>
      </c>
      <c r="AE58" s="72" t="str">
        <f t="shared" si="10"/>
        <v/>
      </c>
      <c r="AF58" s="57">
        <f t="shared" si="11"/>
        <v>126.51715423175449</v>
      </c>
      <c r="AG58" s="57"/>
      <c r="AH58" s="72" t="str">
        <f t="shared" si="16"/>
        <v/>
      </c>
      <c r="AI58" s="57">
        <f t="shared" si="13"/>
        <v>133.62999189254282</v>
      </c>
      <c r="AJ58" s="57"/>
      <c r="AK58" s="57"/>
      <c r="AL58" s="57"/>
    </row>
    <row r="59" spans="4:38" x14ac:dyDescent="0.2">
      <c r="D59" s="1" t="str">
        <f t="shared" si="0"/>
        <v/>
      </c>
      <c r="E59" s="4" t="str">
        <f t="shared" si="15"/>
        <v/>
      </c>
      <c r="F59" s="4" t="str">
        <f t="shared" si="5"/>
        <v/>
      </c>
      <c r="G59" s="5" t="str">
        <f t="shared" si="1"/>
        <v/>
      </c>
      <c r="H59" s="6" t="str">
        <f t="shared" ref="H59:H90" si="17">IF(G59="","",G59/AB$111)</f>
        <v/>
      </c>
      <c r="I59" s="7" t="str">
        <f t="shared" si="6"/>
        <v/>
      </c>
      <c r="J59" s="2" t="str">
        <f t="shared" si="14"/>
        <v/>
      </c>
      <c r="K59" s="2"/>
      <c r="L59" s="2"/>
      <c r="M59" s="2"/>
      <c r="N59" s="2"/>
      <c r="O59" s="2"/>
      <c r="P59" s="2"/>
      <c r="Q59" s="2"/>
      <c r="R59" s="2"/>
      <c r="S59" s="2"/>
      <c r="T59" s="2"/>
      <c r="U59" s="2"/>
      <c r="V59" s="2"/>
      <c r="W59" s="2"/>
      <c r="X59" s="2"/>
      <c r="Y59" s="2"/>
      <c r="Z59" s="66"/>
      <c r="AA59" s="56">
        <f t="shared" si="7"/>
        <v>32</v>
      </c>
      <c r="AB59" s="57">
        <f t="shared" si="8"/>
        <v>130.01027334974205</v>
      </c>
      <c r="AC59" s="57">
        <f t="shared" si="9"/>
        <v>5.6884174393406948</v>
      </c>
      <c r="AE59" s="72" t="str">
        <f t="shared" si="10"/>
        <v/>
      </c>
      <c r="AF59" s="57">
        <f t="shared" si="11"/>
        <v>126.51715423175449</v>
      </c>
      <c r="AG59" s="57"/>
      <c r="AH59" s="72" t="str">
        <f t="shared" si="16"/>
        <v/>
      </c>
      <c r="AI59" s="57">
        <f t="shared" si="13"/>
        <v>133.62999189254282</v>
      </c>
      <c r="AJ59" s="57"/>
      <c r="AK59" s="57"/>
      <c r="AL59" s="57"/>
    </row>
    <row r="60" spans="4:38" x14ac:dyDescent="0.2">
      <c r="D60" s="1" t="str">
        <f t="shared" si="0"/>
        <v/>
      </c>
      <c r="E60" s="4" t="str">
        <f t="shared" si="15"/>
        <v/>
      </c>
      <c r="F60" s="4" t="str">
        <f t="shared" si="5"/>
        <v/>
      </c>
      <c r="G60" s="5" t="str">
        <f t="shared" si="1"/>
        <v/>
      </c>
      <c r="H60" s="6" t="str">
        <f t="shared" si="17"/>
        <v/>
      </c>
      <c r="I60" s="7" t="str">
        <f t="shared" ref="I60:I91" si="18">IF($E59=$C$29,AC60,IF(E60="","",E60*H60))</f>
        <v/>
      </c>
      <c r="J60" s="2" t="str">
        <f t="shared" si="14"/>
        <v/>
      </c>
      <c r="K60" s="2"/>
      <c r="L60" s="2"/>
      <c r="M60" s="2"/>
      <c r="N60" s="2"/>
      <c r="O60" s="2"/>
      <c r="P60" s="2"/>
      <c r="Q60" s="2"/>
      <c r="R60" s="2"/>
      <c r="S60" s="2"/>
      <c r="T60" s="2"/>
      <c r="U60" s="2"/>
      <c r="V60" s="2"/>
      <c r="W60" s="2"/>
      <c r="X60" s="2"/>
      <c r="Y60" s="2"/>
      <c r="Z60" s="66"/>
      <c r="AA60" s="56">
        <f t="shared" ref="AA60:AA91" si="19">IF($C$31=1,AA59+1,AA59+0.5)</f>
        <v>33</v>
      </c>
      <c r="AB60" s="57">
        <f t="shared" ref="AB60:AB91" si="20">IF(F60="",AB59,AB59+G60)</f>
        <v>130.01027334974205</v>
      </c>
      <c r="AC60" s="57">
        <f t="shared" ref="AC60:AC91" si="21">IF(F60="",AC59,AC59+I60)</f>
        <v>5.6884174393406948</v>
      </c>
      <c r="AE60" s="72" t="str">
        <f t="shared" si="10"/>
        <v/>
      </c>
      <c r="AF60" s="57">
        <f t="shared" si="11"/>
        <v>126.51715423175449</v>
      </c>
      <c r="AG60" s="57"/>
      <c r="AH60" s="72" t="str">
        <f t="shared" si="16"/>
        <v/>
      </c>
      <c r="AI60" s="57">
        <f t="shared" si="13"/>
        <v>133.62999189254282</v>
      </c>
      <c r="AJ60" s="57"/>
      <c r="AK60" s="57"/>
      <c r="AL60" s="57"/>
    </row>
    <row r="61" spans="4:38" x14ac:dyDescent="0.2">
      <c r="D61" s="1" t="str">
        <f t="shared" si="0"/>
        <v/>
      </c>
      <c r="E61" s="4" t="str">
        <f t="shared" si="15"/>
        <v/>
      </c>
      <c r="F61" s="4" t="str">
        <f t="shared" si="5"/>
        <v/>
      </c>
      <c r="G61" s="5" t="str">
        <f t="shared" si="1"/>
        <v/>
      </c>
      <c r="H61" s="6" t="str">
        <f t="shared" si="17"/>
        <v/>
      </c>
      <c r="I61" s="7" t="str">
        <f t="shared" si="18"/>
        <v/>
      </c>
      <c r="J61" s="2" t="str">
        <f t="shared" si="14"/>
        <v/>
      </c>
      <c r="K61" s="2"/>
      <c r="L61" s="2"/>
      <c r="M61" s="2"/>
      <c r="N61" s="2"/>
      <c r="O61" s="2"/>
      <c r="P61" s="2"/>
      <c r="Q61" s="2"/>
      <c r="R61" s="2"/>
      <c r="S61" s="2"/>
      <c r="T61" s="2"/>
      <c r="U61" s="2"/>
      <c r="V61" s="2"/>
      <c r="W61" s="2"/>
      <c r="X61" s="2"/>
      <c r="Y61" s="2"/>
      <c r="Z61" s="66"/>
      <c r="AA61" s="56">
        <f t="shared" si="19"/>
        <v>34</v>
      </c>
      <c r="AB61" s="57">
        <f t="shared" si="20"/>
        <v>130.01027334974205</v>
      </c>
      <c r="AC61" s="57">
        <f t="shared" si="21"/>
        <v>5.6884174393406948</v>
      </c>
      <c r="AE61" s="72" t="str">
        <f t="shared" ref="AE61:AE92" si="22">IF(F60="","",IF($E60=$C$29,AF60,$F61/(1+$AE$22/100)^(E61*C$31)))</f>
        <v/>
      </c>
      <c r="AF61" s="57">
        <f t="shared" ref="AF61:AF92" si="23">IF(F61="",AF60,AF60+AE61)</f>
        <v>126.51715423175449</v>
      </c>
      <c r="AG61" s="57"/>
      <c r="AH61" s="72" t="str">
        <f t="shared" si="16"/>
        <v/>
      </c>
      <c r="AI61" s="57">
        <f t="shared" si="13"/>
        <v>133.62999189254282</v>
      </c>
      <c r="AJ61" s="57"/>
      <c r="AK61" s="57"/>
      <c r="AL61" s="57"/>
    </row>
    <row r="62" spans="4:38" x14ac:dyDescent="0.2">
      <c r="D62" s="1" t="str">
        <f t="shared" si="0"/>
        <v/>
      </c>
      <c r="E62" s="4" t="str">
        <f t="shared" si="15"/>
        <v/>
      </c>
      <c r="F62" s="4" t="str">
        <f t="shared" si="5"/>
        <v/>
      </c>
      <c r="G62" s="5" t="str">
        <f t="shared" si="1"/>
        <v/>
      </c>
      <c r="H62" s="6" t="str">
        <f t="shared" si="17"/>
        <v/>
      </c>
      <c r="I62" s="7" t="str">
        <f t="shared" si="18"/>
        <v/>
      </c>
      <c r="J62" s="2" t="str">
        <f t="shared" si="14"/>
        <v/>
      </c>
      <c r="K62" s="2"/>
      <c r="L62" s="2"/>
      <c r="M62" s="2"/>
      <c r="N62" s="2"/>
      <c r="O62" s="2"/>
      <c r="P62" s="2"/>
      <c r="Q62" s="2"/>
      <c r="R62" s="2"/>
      <c r="S62" s="2"/>
      <c r="T62" s="2"/>
      <c r="U62" s="2"/>
      <c r="V62" s="2"/>
      <c r="W62" s="2"/>
      <c r="X62" s="2"/>
      <c r="Y62" s="2"/>
      <c r="Z62" s="66"/>
      <c r="AA62" s="56">
        <f t="shared" si="19"/>
        <v>35</v>
      </c>
      <c r="AB62" s="57">
        <f t="shared" si="20"/>
        <v>130.01027334974205</v>
      </c>
      <c r="AC62" s="57">
        <f t="shared" si="21"/>
        <v>5.6884174393406948</v>
      </c>
      <c r="AE62" s="72" t="str">
        <f t="shared" si="22"/>
        <v/>
      </c>
      <c r="AF62" s="57">
        <f t="shared" si="23"/>
        <v>126.51715423175449</v>
      </c>
      <c r="AG62" s="57"/>
      <c r="AH62" s="72" t="str">
        <f t="shared" si="16"/>
        <v/>
      </c>
      <c r="AI62" s="57">
        <f t="shared" si="13"/>
        <v>133.62999189254282</v>
      </c>
      <c r="AJ62" s="57"/>
      <c r="AK62" s="57"/>
      <c r="AL62" s="57"/>
    </row>
    <row r="63" spans="4:38" x14ac:dyDescent="0.2">
      <c r="D63" s="1" t="str">
        <f t="shared" si="0"/>
        <v/>
      </c>
      <c r="E63" s="4" t="str">
        <f t="shared" si="15"/>
        <v/>
      </c>
      <c r="F63" s="4" t="str">
        <f t="shared" si="5"/>
        <v/>
      </c>
      <c r="G63" s="5" t="str">
        <f t="shared" si="1"/>
        <v/>
      </c>
      <c r="H63" s="6" t="str">
        <f t="shared" si="17"/>
        <v/>
      </c>
      <c r="I63" s="7" t="str">
        <f t="shared" si="18"/>
        <v/>
      </c>
      <c r="J63" s="2" t="str">
        <f t="shared" si="14"/>
        <v/>
      </c>
      <c r="K63" s="2"/>
      <c r="L63" s="2"/>
      <c r="M63" s="2"/>
      <c r="N63" s="2"/>
      <c r="O63" s="2"/>
      <c r="P63" s="2"/>
      <c r="Q63" s="2"/>
      <c r="R63" s="2"/>
      <c r="S63" s="2"/>
      <c r="T63" s="2"/>
      <c r="U63" s="2"/>
      <c r="V63" s="2"/>
      <c r="W63" s="2"/>
      <c r="X63" s="2"/>
      <c r="Y63" s="2"/>
      <c r="Z63" s="66"/>
      <c r="AA63" s="56">
        <f t="shared" si="19"/>
        <v>36</v>
      </c>
      <c r="AB63" s="57">
        <f t="shared" si="20"/>
        <v>130.01027334974205</v>
      </c>
      <c r="AC63" s="57">
        <f t="shared" si="21"/>
        <v>5.6884174393406948</v>
      </c>
      <c r="AE63" s="72" t="str">
        <f t="shared" si="22"/>
        <v/>
      </c>
      <c r="AF63" s="57">
        <f t="shared" si="23"/>
        <v>126.51715423175449</v>
      </c>
      <c r="AG63" s="57"/>
      <c r="AH63" s="72" t="str">
        <f t="shared" si="16"/>
        <v/>
      </c>
      <c r="AI63" s="57">
        <f t="shared" si="13"/>
        <v>133.62999189254282</v>
      </c>
      <c r="AJ63" s="57"/>
      <c r="AK63" s="57"/>
      <c r="AL63" s="57"/>
    </row>
    <row r="64" spans="4:38" x14ac:dyDescent="0.2">
      <c r="D64" s="1" t="str">
        <f t="shared" si="0"/>
        <v/>
      </c>
      <c r="E64" s="4" t="str">
        <f t="shared" si="15"/>
        <v/>
      </c>
      <c r="F64" s="4" t="str">
        <f t="shared" si="5"/>
        <v/>
      </c>
      <c r="G64" s="5" t="str">
        <f t="shared" si="1"/>
        <v/>
      </c>
      <c r="H64" s="6" t="str">
        <f t="shared" si="17"/>
        <v/>
      </c>
      <c r="I64" s="7" t="str">
        <f t="shared" si="18"/>
        <v/>
      </c>
      <c r="J64" s="2" t="str">
        <f t="shared" si="14"/>
        <v/>
      </c>
      <c r="K64" s="2"/>
      <c r="L64" s="2"/>
      <c r="M64" s="2"/>
      <c r="N64" s="2"/>
      <c r="O64" s="2"/>
      <c r="P64" s="2"/>
      <c r="Q64" s="2"/>
      <c r="R64" s="2"/>
      <c r="S64" s="2"/>
      <c r="T64" s="2"/>
      <c r="U64" s="2"/>
      <c r="V64" s="2"/>
      <c r="W64" s="2"/>
      <c r="X64" s="2"/>
      <c r="Y64" s="2"/>
      <c r="Z64" s="66"/>
      <c r="AA64" s="56">
        <f t="shared" si="19"/>
        <v>37</v>
      </c>
      <c r="AB64" s="57">
        <f t="shared" si="20"/>
        <v>130.01027334974205</v>
      </c>
      <c r="AC64" s="57">
        <f t="shared" si="21"/>
        <v>5.6884174393406948</v>
      </c>
      <c r="AE64" s="72" t="str">
        <f t="shared" si="22"/>
        <v/>
      </c>
      <c r="AF64" s="57">
        <f t="shared" si="23"/>
        <v>126.51715423175449</v>
      </c>
      <c r="AG64" s="57"/>
      <c r="AH64" s="72" t="str">
        <f t="shared" si="16"/>
        <v/>
      </c>
      <c r="AI64" s="57">
        <f t="shared" si="13"/>
        <v>133.62999189254282</v>
      </c>
      <c r="AJ64" s="57"/>
      <c r="AK64" s="57"/>
      <c r="AL64" s="57"/>
    </row>
    <row r="65" spans="4:38" x14ac:dyDescent="0.2">
      <c r="D65" s="1" t="str">
        <f t="shared" si="0"/>
        <v/>
      </c>
      <c r="E65" s="4" t="str">
        <f t="shared" si="15"/>
        <v/>
      </c>
      <c r="F65" s="4" t="str">
        <f t="shared" si="5"/>
        <v/>
      </c>
      <c r="G65" s="5" t="str">
        <f t="shared" si="1"/>
        <v/>
      </c>
      <c r="H65" s="6" t="str">
        <f t="shared" si="17"/>
        <v/>
      </c>
      <c r="I65" s="7" t="str">
        <f t="shared" si="18"/>
        <v/>
      </c>
      <c r="J65" s="2" t="str">
        <f t="shared" si="14"/>
        <v/>
      </c>
      <c r="K65" s="2"/>
      <c r="L65" s="2"/>
      <c r="M65" s="2"/>
      <c r="N65" s="2"/>
      <c r="O65" s="2"/>
      <c r="P65" s="2"/>
      <c r="Q65" s="2"/>
      <c r="R65" s="2"/>
      <c r="S65" s="2"/>
      <c r="T65" s="2"/>
      <c r="U65" s="2"/>
      <c r="V65" s="2"/>
      <c r="W65" s="2"/>
      <c r="X65" s="2"/>
      <c r="Y65" s="2"/>
      <c r="Z65" s="66"/>
      <c r="AA65" s="56">
        <f t="shared" si="19"/>
        <v>38</v>
      </c>
      <c r="AB65" s="57">
        <f t="shared" si="20"/>
        <v>130.01027334974205</v>
      </c>
      <c r="AC65" s="57">
        <f t="shared" si="21"/>
        <v>5.6884174393406948</v>
      </c>
      <c r="AE65" s="72" t="str">
        <f t="shared" si="22"/>
        <v/>
      </c>
      <c r="AF65" s="57">
        <f t="shared" si="23"/>
        <v>126.51715423175449</v>
      </c>
      <c r="AG65" s="57"/>
      <c r="AH65" s="72" t="str">
        <f t="shared" si="16"/>
        <v/>
      </c>
      <c r="AI65" s="57">
        <f t="shared" si="13"/>
        <v>133.62999189254282</v>
      </c>
      <c r="AJ65" s="57"/>
      <c r="AK65" s="57"/>
      <c r="AL65" s="57"/>
    </row>
    <row r="66" spans="4:38" x14ac:dyDescent="0.2">
      <c r="D66" s="1" t="str">
        <f t="shared" si="0"/>
        <v/>
      </c>
      <c r="E66" s="4" t="str">
        <f t="shared" si="15"/>
        <v/>
      </c>
      <c r="F66" s="4" t="str">
        <f t="shared" si="5"/>
        <v/>
      </c>
      <c r="G66" s="5" t="str">
        <f t="shared" si="1"/>
        <v/>
      </c>
      <c r="H66" s="6" t="str">
        <f t="shared" si="17"/>
        <v/>
      </c>
      <c r="I66" s="7" t="str">
        <f t="shared" si="18"/>
        <v/>
      </c>
      <c r="J66" s="2" t="str">
        <f t="shared" si="14"/>
        <v/>
      </c>
      <c r="K66" s="2"/>
      <c r="L66" s="2"/>
      <c r="M66" s="2"/>
      <c r="N66" s="2"/>
      <c r="O66" s="2"/>
      <c r="P66" s="2"/>
      <c r="Q66" s="2"/>
      <c r="R66" s="2"/>
      <c r="S66" s="2"/>
      <c r="T66" s="2"/>
      <c r="U66" s="2"/>
      <c r="V66" s="2"/>
      <c r="W66" s="2"/>
      <c r="X66" s="2"/>
      <c r="Y66" s="2"/>
      <c r="Z66" s="66"/>
      <c r="AA66" s="56">
        <f t="shared" si="19"/>
        <v>39</v>
      </c>
      <c r="AB66" s="57">
        <f t="shared" si="20"/>
        <v>130.01027334974205</v>
      </c>
      <c r="AC66" s="57">
        <f t="shared" si="21"/>
        <v>5.6884174393406948</v>
      </c>
      <c r="AE66" s="72" t="str">
        <f t="shared" si="22"/>
        <v/>
      </c>
      <c r="AF66" s="57">
        <f t="shared" si="23"/>
        <v>126.51715423175449</v>
      </c>
      <c r="AG66" s="57"/>
      <c r="AH66" s="72" t="str">
        <f t="shared" si="16"/>
        <v/>
      </c>
      <c r="AI66" s="57">
        <f t="shared" si="13"/>
        <v>133.62999189254282</v>
      </c>
      <c r="AJ66" s="57"/>
      <c r="AK66" s="57"/>
      <c r="AL66" s="57"/>
    </row>
    <row r="67" spans="4:38" x14ac:dyDescent="0.2">
      <c r="D67" s="1" t="str">
        <f t="shared" si="0"/>
        <v/>
      </c>
      <c r="E67" s="4" t="str">
        <f t="shared" si="15"/>
        <v/>
      </c>
      <c r="F67" s="4" t="str">
        <f t="shared" si="5"/>
        <v/>
      </c>
      <c r="G67" s="5" t="str">
        <f t="shared" si="1"/>
        <v/>
      </c>
      <c r="H67" s="6" t="str">
        <f t="shared" si="17"/>
        <v/>
      </c>
      <c r="I67" s="7" t="str">
        <f t="shared" si="18"/>
        <v/>
      </c>
      <c r="J67" s="2" t="str">
        <f t="shared" si="14"/>
        <v/>
      </c>
      <c r="K67" s="2"/>
      <c r="L67" s="2"/>
      <c r="M67" s="2"/>
      <c r="N67" s="2"/>
      <c r="O67" s="2"/>
      <c r="P67" s="2"/>
      <c r="Q67" s="2"/>
      <c r="R67" s="2"/>
      <c r="S67" s="2"/>
      <c r="T67" s="2"/>
      <c r="U67" s="2"/>
      <c r="V67" s="2"/>
      <c r="W67" s="2"/>
      <c r="X67" s="2"/>
      <c r="Y67" s="2"/>
      <c r="Z67" s="66"/>
      <c r="AA67" s="56">
        <f t="shared" si="19"/>
        <v>40</v>
      </c>
      <c r="AB67" s="57">
        <f t="shared" si="20"/>
        <v>130.01027334974205</v>
      </c>
      <c r="AC67" s="57">
        <f t="shared" si="21"/>
        <v>5.6884174393406948</v>
      </c>
      <c r="AE67" s="72" t="str">
        <f t="shared" si="22"/>
        <v/>
      </c>
      <c r="AF67" s="57">
        <f t="shared" si="23"/>
        <v>126.51715423175449</v>
      </c>
      <c r="AG67" s="57"/>
      <c r="AH67" s="72" t="str">
        <f t="shared" si="16"/>
        <v/>
      </c>
      <c r="AI67" s="57">
        <f t="shared" si="13"/>
        <v>133.62999189254282</v>
      </c>
      <c r="AJ67" s="57"/>
      <c r="AK67" s="57"/>
      <c r="AL67" s="57"/>
    </row>
    <row r="68" spans="4:38" x14ac:dyDescent="0.2">
      <c r="D68" s="1" t="str">
        <f t="shared" si="0"/>
        <v/>
      </c>
      <c r="E68" s="4" t="str">
        <f t="shared" si="15"/>
        <v/>
      </c>
      <c r="F68" s="4" t="str">
        <f t="shared" si="5"/>
        <v/>
      </c>
      <c r="G68" s="5" t="str">
        <f t="shared" si="1"/>
        <v/>
      </c>
      <c r="H68" s="6" t="str">
        <f t="shared" si="17"/>
        <v/>
      </c>
      <c r="I68" s="7" t="str">
        <f t="shared" si="18"/>
        <v/>
      </c>
      <c r="J68" s="2" t="str">
        <f t="shared" si="14"/>
        <v/>
      </c>
      <c r="K68" s="2"/>
      <c r="L68" s="2"/>
      <c r="M68" s="2"/>
      <c r="N68" s="2"/>
      <c r="O68" s="2"/>
      <c r="P68" s="2"/>
      <c r="Q68" s="2"/>
      <c r="R68" s="2"/>
      <c r="S68" s="2"/>
      <c r="T68" s="2"/>
      <c r="U68" s="2"/>
      <c r="V68" s="2"/>
      <c r="W68" s="2"/>
      <c r="X68" s="2"/>
      <c r="Y68" s="2"/>
      <c r="Z68" s="66"/>
      <c r="AA68" s="56">
        <f t="shared" si="19"/>
        <v>41</v>
      </c>
      <c r="AB68" s="57">
        <f t="shared" si="20"/>
        <v>130.01027334974205</v>
      </c>
      <c r="AC68" s="57">
        <f t="shared" si="21"/>
        <v>5.6884174393406948</v>
      </c>
      <c r="AE68" s="72" t="str">
        <f t="shared" si="22"/>
        <v/>
      </c>
      <c r="AF68" s="57">
        <f t="shared" si="23"/>
        <v>126.51715423175449</v>
      </c>
      <c r="AG68" s="57"/>
      <c r="AH68" s="72" t="str">
        <f t="shared" si="16"/>
        <v/>
      </c>
      <c r="AI68" s="57">
        <f t="shared" si="13"/>
        <v>133.62999189254282</v>
      </c>
      <c r="AJ68" s="57"/>
      <c r="AK68" s="57"/>
      <c r="AL68" s="57"/>
    </row>
    <row r="69" spans="4:38" x14ac:dyDescent="0.2">
      <c r="D69" s="1" t="str">
        <f t="shared" si="0"/>
        <v/>
      </c>
      <c r="E69" s="4" t="str">
        <f t="shared" si="15"/>
        <v/>
      </c>
      <c r="F69" s="4" t="str">
        <f t="shared" si="5"/>
        <v/>
      </c>
      <c r="G69" s="5" t="str">
        <f t="shared" si="1"/>
        <v/>
      </c>
      <c r="H69" s="6" t="str">
        <f t="shared" si="17"/>
        <v/>
      </c>
      <c r="I69" s="7" t="str">
        <f t="shared" si="18"/>
        <v/>
      </c>
      <c r="J69" s="2" t="str">
        <f t="shared" si="14"/>
        <v/>
      </c>
      <c r="K69" s="2"/>
      <c r="L69" s="2"/>
      <c r="M69" s="2"/>
      <c r="N69" s="2"/>
      <c r="O69" s="2"/>
      <c r="P69" s="2"/>
      <c r="Q69" s="2"/>
      <c r="R69" s="2"/>
      <c r="S69" s="2"/>
      <c r="T69" s="2"/>
      <c r="U69" s="2"/>
      <c r="V69" s="2"/>
      <c r="W69" s="2"/>
      <c r="X69" s="2"/>
      <c r="Y69" s="2"/>
      <c r="Z69" s="66"/>
      <c r="AA69" s="56">
        <f t="shared" si="19"/>
        <v>42</v>
      </c>
      <c r="AB69" s="57">
        <f t="shared" si="20"/>
        <v>130.01027334974205</v>
      </c>
      <c r="AC69" s="57">
        <f t="shared" si="21"/>
        <v>5.6884174393406948</v>
      </c>
      <c r="AE69" s="72" t="str">
        <f t="shared" si="22"/>
        <v/>
      </c>
      <c r="AF69" s="57">
        <f t="shared" si="23"/>
        <v>126.51715423175449</v>
      </c>
      <c r="AG69" s="57"/>
      <c r="AH69" s="72" t="str">
        <f t="shared" si="16"/>
        <v/>
      </c>
      <c r="AI69" s="57">
        <f t="shared" si="13"/>
        <v>133.62999189254282</v>
      </c>
      <c r="AJ69" s="57"/>
      <c r="AK69" s="57"/>
      <c r="AL69" s="57"/>
    </row>
    <row r="70" spans="4:38" x14ac:dyDescent="0.2">
      <c r="D70" s="1" t="str">
        <f t="shared" si="0"/>
        <v/>
      </c>
      <c r="E70" s="4" t="str">
        <f t="shared" si="15"/>
        <v/>
      </c>
      <c r="F70" s="4" t="str">
        <f t="shared" si="5"/>
        <v/>
      </c>
      <c r="G70" s="5" t="str">
        <f t="shared" si="1"/>
        <v/>
      </c>
      <c r="H70" s="6" t="str">
        <f t="shared" si="17"/>
        <v/>
      </c>
      <c r="I70" s="7" t="str">
        <f t="shared" si="18"/>
        <v/>
      </c>
      <c r="J70" s="2" t="str">
        <f t="shared" si="14"/>
        <v/>
      </c>
      <c r="K70" s="2"/>
      <c r="L70" s="2"/>
      <c r="M70" s="2"/>
      <c r="N70" s="2"/>
      <c r="O70" s="2"/>
      <c r="P70" s="2"/>
      <c r="Q70" s="2"/>
      <c r="R70" s="2"/>
      <c r="S70" s="2"/>
      <c r="T70" s="2"/>
      <c r="U70" s="2"/>
      <c r="V70" s="2"/>
      <c r="W70" s="2"/>
      <c r="X70" s="2"/>
      <c r="Y70" s="2"/>
      <c r="Z70" s="66"/>
      <c r="AA70" s="56">
        <f t="shared" si="19"/>
        <v>43</v>
      </c>
      <c r="AB70" s="57">
        <f t="shared" si="20"/>
        <v>130.01027334974205</v>
      </c>
      <c r="AC70" s="57">
        <f t="shared" si="21"/>
        <v>5.6884174393406948</v>
      </c>
      <c r="AE70" s="72" t="str">
        <f t="shared" si="22"/>
        <v/>
      </c>
      <c r="AF70" s="57">
        <f t="shared" si="23"/>
        <v>126.51715423175449</v>
      </c>
      <c r="AG70" s="57"/>
      <c r="AH70" s="72" t="str">
        <f t="shared" si="16"/>
        <v/>
      </c>
      <c r="AI70" s="57">
        <f t="shared" si="13"/>
        <v>133.62999189254282</v>
      </c>
      <c r="AJ70" s="57"/>
      <c r="AK70" s="57"/>
      <c r="AL70" s="57"/>
    </row>
    <row r="71" spans="4:38" x14ac:dyDescent="0.2">
      <c r="D71" s="1" t="str">
        <f t="shared" si="0"/>
        <v/>
      </c>
      <c r="E71" s="4" t="str">
        <f t="shared" si="15"/>
        <v/>
      </c>
      <c r="F71" s="4" t="str">
        <f t="shared" si="5"/>
        <v/>
      </c>
      <c r="G71" s="5" t="str">
        <f t="shared" si="1"/>
        <v/>
      </c>
      <c r="H71" s="6" t="str">
        <f t="shared" si="17"/>
        <v/>
      </c>
      <c r="I71" s="7" t="str">
        <f t="shared" si="18"/>
        <v/>
      </c>
      <c r="J71" s="2" t="str">
        <f t="shared" si="14"/>
        <v/>
      </c>
      <c r="K71" s="2"/>
      <c r="L71" s="2"/>
      <c r="M71" s="2"/>
      <c r="N71" s="2"/>
      <c r="O71" s="2"/>
      <c r="P71" s="2"/>
      <c r="Q71" s="2"/>
      <c r="R71" s="2"/>
      <c r="S71" s="2"/>
      <c r="T71" s="2"/>
      <c r="U71" s="2"/>
      <c r="V71" s="2"/>
      <c r="W71" s="2"/>
      <c r="X71" s="2"/>
      <c r="Y71" s="2"/>
      <c r="Z71" s="66"/>
      <c r="AA71" s="56">
        <f t="shared" si="19"/>
        <v>44</v>
      </c>
      <c r="AB71" s="57">
        <f t="shared" si="20"/>
        <v>130.01027334974205</v>
      </c>
      <c r="AC71" s="57">
        <f t="shared" si="21"/>
        <v>5.6884174393406948</v>
      </c>
      <c r="AE71" s="72" t="str">
        <f t="shared" si="22"/>
        <v/>
      </c>
      <c r="AF71" s="57">
        <f t="shared" si="23"/>
        <v>126.51715423175449</v>
      </c>
      <c r="AG71" s="57"/>
      <c r="AH71" s="72" t="str">
        <f t="shared" si="16"/>
        <v/>
      </c>
      <c r="AI71" s="57">
        <f t="shared" si="13"/>
        <v>133.62999189254282</v>
      </c>
      <c r="AJ71" s="57"/>
      <c r="AK71" s="57"/>
      <c r="AL71" s="57"/>
    </row>
    <row r="72" spans="4:38" x14ac:dyDescent="0.2">
      <c r="D72" s="1" t="str">
        <f t="shared" si="0"/>
        <v/>
      </c>
      <c r="E72" s="4" t="str">
        <f t="shared" si="15"/>
        <v/>
      </c>
      <c r="F72" s="4" t="str">
        <f t="shared" si="5"/>
        <v/>
      </c>
      <c r="G72" s="5" t="str">
        <f t="shared" si="1"/>
        <v/>
      </c>
      <c r="H72" s="6" t="str">
        <f t="shared" si="17"/>
        <v/>
      </c>
      <c r="I72" s="7" t="str">
        <f t="shared" si="18"/>
        <v/>
      </c>
      <c r="J72" s="2" t="str">
        <f t="shared" si="14"/>
        <v/>
      </c>
      <c r="K72" s="2"/>
      <c r="L72" s="2"/>
      <c r="M72" s="2"/>
      <c r="N72" s="2"/>
      <c r="O72" s="2"/>
      <c r="P72" s="2"/>
      <c r="Q72" s="2"/>
      <c r="R72" s="2"/>
      <c r="S72" s="2"/>
      <c r="T72" s="2"/>
      <c r="U72" s="2"/>
      <c r="V72" s="2"/>
      <c r="W72" s="2"/>
      <c r="X72" s="2"/>
      <c r="Y72" s="2"/>
      <c r="Z72" s="66"/>
      <c r="AA72" s="56">
        <f t="shared" si="19"/>
        <v>45</v>
      </c>
      <c r="AB72" s="57">
        <f t="shared" si="20"/>
        <v>130.01027334974205</v>
      </c>
      <c r="AC72" s="57">
        <f t="shared" si="21"/>
        <v>5.6884174393406948</v>
      </c>
      <c r="AE72" s="72" t="str">
        <f t="shared" si="22"/>
        <v/>
      </c>
      <c r="AF72" s="57">
        <f t="shared" si="23"/>
        <v>126.51715423175449</v>
      </c>
      <c r="AG72" s="57"/>
      <c r="AH72" s="72" t="str">
        <f t="shared" si="16"/>
        <v/>
      </c>
      <c r="AI72" s="57">
        <f t="shared" si="13"/>
        <v>133.62999189254282</v>
      </c>
      <c r="AJ72" s="57"/>
      <c r="AK72" s="57"/>
      <c r="AL72" s="57"/>
    </row>
    <row r="73" spans="4:38" x14ac:dyDescent="0.2">
      <c r="D73" s="1" t="str">
        <f t="shared" si="0"/>
        <v/>
      </c>
      <c r="E73" s="4" t="str">
        <f t="shared" si="15"/>
        <v/>
      </c>
      <c r="F73" s="4" t="str">
        <f t="shared" si="5"/>
        <v/>
      </c>
      <c r="G73" s="5" t="str">
        <f t="shared" si="1"/>
        <v/>
      </c>
      <c r="H73" s="6" t="str">
        <f t="shared" si="17"/>
        <v/>
      </c>
      <c r="I73" s="7" t="str">
        <f t="shared" si="18"/>
        <v/>
      </c>
      <c r="J73" s="2" t="str">
        <f t="shared" si="14"/>
        <v/>
      </c>
      <c r="K73" s="2"/>
      <c r="L73" s="2"/>
      <c r="M73" s="2"/>
      <c r="N73" s="2"/>
      <c r="O73" s="2"/>
      <c r="P73" s="2"/>
      <c r="Q73" s="2"/>
      <c r="R73" s="2"/>
      <c r="S73" s="2"/>
      <c r="T73" s="2"/>
      <c r="U73" s="2"/>
      <c r="V73" s="2"/>
      <c r="W73" s="2"/>
      <c r="X73" s="2"/>
      <c r="Y73" s="2"/>
      <c r="Z73" s="66"/>
      <c r="AA73" s="56">
        <f t="shared" si="19"/>
        <v>46</v>
      </c>
      <c r="AB73" s="57">
        <f t="shared" si="20"/>
        <v>130.01027334974205</v>
      </c>
      <c r="AC73" s="57">
        <f t="shared" si="21"/>
        <v>5.6884174393406948</v>
      </c>
      <c r="AE73" s="72" t="str">
        <f t="shared" si="22"/>
        <v/>
      </c>
      <c r="AF73" s="57">
        <f t="shared" si="23"/>
        <v>126.51715423175449</v>
      </c>
      <c r="AG73" s="57"/>
      <c r="AH73" s="72" t="str">
        <f t="shared" ref="AH73:AH104" si="24">IF($F72="","",IF($E72=$C$29,AI72,$F73/(1+AH$22/100)^($E73*AA$31)))</f>
        <v/>
      </c>
      <c r="AI73" s="57">
        <f t="shared" si="13"/>
        <v>133.62999189254282</v>
      </c>
      <c r="AJ73" s="57"/>
      <c r="AK73" s="57"/>
      <c r="AL73" s="57"/>
    </row>
    <row r="74" spans="4:38" x14ac:dyDescent="0.2">
      <c r="D74" s="1" t="str">
        <f t="shared" si="0"/>
        <v/>
      </c>
      <c r="E74" s="4" t="str">
        <f t="shared" si="15"/>
        <v/>
      </c>
      <c r="F74" s="4" t="str">
        <f t="shared" si="5"/>
        <v/>
      </c>
      <c r="G74" s="5" t="str">
        <f t="shared" si="1"/>
        <v/>
      </c>
      <c r="H74" s="6" t="str">
        <f t="shared" si="17"/>
        <v/>
      </c>
      <c r="I74" s="7" t="str">
        <f t="shared" si="18"/>
        <v/>
      </c>
      <c r="J74" s="2" t="str">
        <f t="shared" si="14"/>
        <v/>
      </c>
      <c r="K74" s="2"/>
      <c r="L74" s="2"/>
      <c r="M74" s="2"/>
      <c r="N74" s="2"/>
      <c r="O74" s="2"/>
      <c r="P74" s="2"/>
      <c r="Q74" s="2"/>
      <c r="R74" s="2"/>
      <c r="S74" s="2"/>
      <c r="T74" s="2"/>
      <c r="U74" s="2"/>
      <c r="V74" s="2"/>
      <c r="W74" s="2"/>
      <c r="X74" s="2"/>
      <c r="Y74" s="2"/>
      <c r="Z74" s="66"/>
      <c r="AA74" s="56">
        <f t="shared" si="19"/>
        <v>47</v>
      </c>
      <c r="AB74" s="57">
        <f t="shared" si="20"/>
        <v>130.01027334974205</v>
      </c>
      <c r="AC74" s="57">
        <f t="shared" si="21"/>
        <v>5.6884174393406948</v>
      </c>
      <c r="AE74" s="72" t="str">
        <f t="shared" si="22"/>
        <v/>
      </c>
      <c r="AF74" s="57">
        <f t="shared" si="23"/>
        <v>126.51715423175449</v>
      </c>
      <c r="AG74" s="57"/>
      <c r="AH74" s="72" t="str">
        <f t="shared" si="24"/>
        <v/>
      </c>
      <c r="AI74" s="57">
        <f t="shared" si="13"/>
        <v>133.62999189254282</v>
      </c>
      <c r="AJ74" s="57"/>
      <c r="AK74" s="57"/>
      <c r="AL74" s="57"/>
    </row>
    <row r="75" spans="4:38" x14ac:dyDescent="0.2">
      <c r="D75" s="1" t="str">
        <f t="shared" si="0"/>
        <v/>
      </c>
      <c r="E75" s="4" t="str">
        <f t="shared" si="15"/>
        <v/>
      </c>
      <c r="F75" s="4" t="str">
        <f t="shared" si="5"/>
        <v/>
      </c>
      <c r="G75" s="5" t="str">
        <f t="shared" si="1"/>
        <v/>
      </c>
      <c r="H75" s="6" t="str">
        <f t="shared" si="17"/>
        <v/>
      </c>
      <c r="I75" s="7" t="str">
        <f t="shared" si="18"/>
        <v/>
      </c>
      <c r="J75" s="2" t="str">
        <f t="shared" si="14"/>
        <v/>
      </c>
      <c r="K75" s="2"/>
      <c r="L75" s="2"/>
      <c r="M75" s="2"/>
      <c r="N75" s="2"/>
      <c r="O75" s="2"/>
      <c r="P75" s="2"/>
      <c r="Q75" s="2"/>
      <c r="R75" s="2"/>
      <c r="S75" s="2"/>
      <c r="T75" s="2"/>
      <c r="U75" s="2"/>
      <c r="V75" s="2"/>
      <c r="W75" s="2"/>
      <c r="X75" s="2"/>
      <c r="Y75" s="2"/>
      <c r="Z75" s="66"/>
      <c r="AA75" s="56">
        <f t="shared" si="19"/>
        <v>48</v>
      </c>
      <c r="AB75" s="57">
        <f t="shared" si="20"/>
        <v>130.01027334974205</v>
      </c>
      <c r="AC75" s="57">
        <f t="shared" si="21"/>
        <v>5.6884174393406948</v>
      </c>
      <c r="AE75" s="72" t="str">
        <f t="shared" si="22"/>
        <v/>
      </c>
      <c r="AF75" s="57">
        <f t="shared" si="23"/>
        <v>126.51715423175449</v>
      </c>
      <c r="AG75" s="57"/>
      <c r="AH75" s="72" t="str">
        <f t="shared" si="24"/>
        <v/>
      </c>
      <c r="AI75" s="57">
        <f t="shared" si="13"/>
        <v>133.62999189254282</v>
      </c>
      <c r="AJ75" s="57"/>
      <c r="AK75" s="57"/>
      <c r="AL75" s="57"/>
    </row>
    <row r="76" spans="4:38" x14ac:dyDescent="0.2">
      <c r="D76" s="1" t="str">
        <f t="shared" si="0"/>
        <v/>
      </c>
      <c r="E76" s="4" t="str">
        <f t="shared" si="15"/>
        <v/>
      </c>
      <c r="F76" s="4" t="str">
        <f t="shared" si="5"/>
        <v/>
      </c>
      <c r="G76" s="5" t="str">
        <f t="shared" si="1"/>
        <v/>
      </c>
      <c r="H76" s="6" t="str">
        <f t="shared" si="17"/>
        <v/>
      </c>
      <c r="I76" s="7" t="str">
        <f t="shared" si="18"/>
        <v/>
      </c>
      <c r="J76" s="2" t="str">
        <f t="shared" si="14"/>
        <v/>
      </c>
      <c r="K76" s="2"/>
      <c r="L76" s="2"/>
      <c r="M76" s="2"/>
      <c r="N76" s="2"/>
      <c r="O76" s="2"/>
      <c r="P76" s="2"/>
      <c r="Q76" s="2"/>
      <c r="R76" s="2"/>
      <c r="S76" s="2"/>
      <c r="T76" s="2"/>
      <c r="U76" s="2"/>
      <c r="V76" s="2"/>
      <c r="W76" s="2"/>
      <c r="X76" s="2"/>
      <c r="Y76" s="2"/>
      <c r="Z76" s="66"/>
      <c r="AA76" s="56">
        <f t="shared" si="19"/>
        <v>49</v>
      </c>
      <c r="AB76" s="57">
        <f t="shared" si="20"/>
        <v>130.01027334974205</v>
      </c>
      <c r="AC76" s="57">
        <f t="shared" si="21"/>
        <v>5.6884174393406948</v>
      </c>
      <c r="AE76" s="72" t="str">
        <f t="shared" si="22"/>
        <v/>
      </c>
      <c r="AF76" s="57">
        <f t="shared" si="23"/>
        <v>126.51715423175449</v>
      </c>
      <c r="AG76" s="57"/>
      <c r="AH76" s="72" t="str">
        <f t="shared" si="24"/>
        <v/>
      </c>
      <c r="AI76" s="57">
        <f t="shared" si="13"/>
        <v>133.62999189254282</v>
      </c>
      <c r="AJ76" s="57"/>
      <c r="AK76" s="57"/>
      <c r="AL76" s="57"/>
    </row>
    <row r="77" spans="4:38" x14ac:dyDescent="0.2">
      <c r="D77" s="1" t="str">
        <f t="shared" si="0"/>
        <v/>
      </c>
      <c r="E77" s="4" t="str">
        <f t="shared" si="15"/>
        <v/>
      </c>
      <c r="F77" s="4" t="str">
        <f t="shared" si="5"/>
        <v/>
      </c>
      <c r="G77" s="5" t="str">
        <f t="shared" si="1"/>
        <v/>
      </c>
      <c r="H77" s="6" t="str">
        <f t="shared" si="17"/>
        <v/>
      </c>
      <c r="I77" s="7" t="str">
        <f t="shared" si="18"/>
        <v/>
      </c>
      <c r="J77" s="2" t="str">
        <f t="shared" si="14"/>
        <v/>
      </c>
      <c r="K77" s="2"/>
      <c r="L77" s="2"/>
      <c r="M77" s="2"/>
      <c r="N77" s="2"/>
      <c r="O77" s="2"/>
      <c r="P77" s="2"/>
      <c r="Q77" s="2"/>
      <c r="R77" s="2"/>
      <c r="S77" s="2"/>
      <c r="T77" s="2"/>
      <c r="U77" s="2"/>
      <c r="V77" s="2"/>
      <c r="W77" s="2"/>
      <c r="X77" s="2"/>
      <c r="Y77" s="2"/>
      <c r="Z77" s="66"/>
      <c r="AA77" s="56">
        <f t="shared" si="19"/>
        <v>50</v>
      </c>
      <c r="AB77" s="57">
        <f t="shared" si="20"/>
        <v>130.01027334974205</v>
      </c>
      <c r="AC77" s="57">
        <f t="shared" si="21"/>
        <v>5.6884174393406948</v>
      </c>
      <c r="AE77" s="72" t="str">
        <f t="shared" si="22"/>
        <v/>
      </c>
      <c r="AF77" s="57">
        <f t="shared" si="23"/>
        <v>126.51715423175449</v>
      </c>
      <c r="AG77" s="57"/>
      <c r="AH77" s="72" t="str">
        <f t="shared" si="24"/>
        <v/>
      </c>
      <c r="AI77" s="57">
        <f t="shared" si="13"/>
        <v>133.62999189254282</v>
      </c>
      <c r="AJ77" s="57"/>
      <c r="AK77" s="57"/>
      <c r="AL77" s="57"/>
    </row>
    <row r="78" spans="4:38" x14ac:dyDescent="0.2">
      <c r="D78" s="1" t="str">
        <f t="shared" si="0"/>
        <v/>
      </c>
      <c r="E78" s="4" t="str">
        <f t="shared" si="15"/>
        <v/>
      </c>
      <c r="F78" s="4" t="str">
        <f t="shared" si="5"/>
        <v/>
      </c>
      <c r="G78" s="5" t="str">
        <f t="shared" si="1"/>
        <v/>
      </c>
      <c r="H78" s="6" t="str">
        <f t="shared" si="17"/>
        <v/>
      </c>
      <c r="I78" s="7" t="str">
        <f t="shared" si="18"/>
        <v/>
      </c>
      <c r="J78" s="2" t="str">
        <f t="shared" si="14"/>
        <v/>
      </c>
      <c r="K78" s="2"/>
      <c r="L78" s="2"/>
      <c r="M78" s="2"/>
      <c r="N78" s="2"/>
      <c r="O78" s="2"/>
      <c r="P78" s="2"/>
      <c r="Q78" s="2"/>
      <c r="R78" s="2"/>
      <c r="S78" s="2"/>
      <c r="T78" s="2"/>
      <c r="U78" s="2"/>
      <c r="V78" s="2"/>
      <c r="W78" s="2"/>
      <c r="X78" s="2"/>
      <c r="Y78" s="2"/>
      <c r="Z78" s="66"/>
      <c r="AA78" s="56">
        <f t="shared" si="19"/>
        <v>51</v>
      </c>
      <c r="AB78" s="57">
        <f t="shared" si="20"/>
        <v>130.01027334974205</v>
      </c>
      <c r="AC78" s="57">
        <f t="shared" si="21"/>
        <v>5.6884174393406948</v>
      </c>
      <c r="AE78" s="72" t="str">
        <f t="shared" si="22"/>
        <v/>
      </c>
      <c r="AF78" s="57">
        <f t="shared" si="23"/>
        <v>126.51715423175449</v>
      </c>
      <c r="AG78" s="57"/>
      <c r="AH78" s="72" t="str">
        <f t="shared" si="24"/>
        <v/>
      </c>
      <c r="AI78" s="57">
        <f t="shared" si="13"/>
        <v>133.62999189254282</v>
      </c>
      <c r="AJ78" s="57"/>
      <c r="AK78" s="57"/>
      <c r="AL78" s="57"/>
    </row>
    <row r="79" spans="4:38" x14ac:dyDescent="0.2">
      <c r="D79" s="1" t="str">
        <f t="shared" si="0"/>
        <v/>
      </c>
      <c r="E79" s="4" t="str">
        <f t="shared" si="15"/>
        <v/>
      </c>
      <c r="F79" s="4" t="str">
        <f t="shared" si="5"/>
        <v/>
      </c>
      <c r="G79" s="5" t="str">
        <f t="shared" si="1"/>
        <v/>
      </c>
      <c r="H79" s="6" t="str">
        <f t="shared" si="17"/>
        <v/>
      </c>
      <c r="I79" s="7" t="str">
        <f t="shared" si="18"/>
        <v/>
      </c>
      <c r="J79" s="2" t="str">
        <f t="shared" si="14"/>
        <v/>
      </c>
      <c r="K79" s="2"/>
      <c r="L79" s="2"/>
      <c r="M79" s="2"/>
      <c r="N79" s="2"/>
      <c r="O79" s="2"/>
      <c r="P79" s="2"/>
      <c r="Q79" s="2"/>
      <c r="R79" s="2"/>
      <c r="S79" s="2"/>
      <c r="T79" s="2"/>
      <c r="U79" s="2"/>
      <c r="V79" s="2"/>
      <c r="W79" s="2"/>
      <c r="X79" s="2"/>
      <c r="Y79" s="2"/>
      <c r="Z79" s="66"/>
      <c r="AA79" s="56">
        <f t="shared" si="19"/>
        <v>52</v>
      </c>
      <c r="AB79" s="57">
        <f t="shared" si="20"/>
        <v>130.01027334974205</v>
      </c>
      <c r="AC79" s="57">
        <f t="shared" si="21"/>
        <v>5.6884174393406948</v>
      </c>
      <c r="AE79" s="72" t="str">
        <f t="shared" si="22"/>
        <v/>
      </c>
      <c r="AF79" s="57">
        <f t="shared" si="23"/>
        <v>126.51715423175449</v>
      </c>
      <c r="AG79" s="57"/>
      <c r="AH79" s="72" t="str">
        <f t="shared" si="24"/>
        <v/>
      </c>
      <c r="AI79" s="57">
        <f t="shared" si="13"/>
        <v>133.62999189254282</v>
      </c>
      <c r="AJ79" s="57"/>
      <c r="AK79" s="57"/>
      <c r="AL79" s="57"/>
    </row>
    <row r="80" spans="4:38" x14ac:dyDescent="0.2">
      <c r="D80" s="1" t="str">
        <f t="shared" si="0"/>
        <v/>
      </c>
      <c r="E80" s="4" t="str">
        <f t="shared" si="15"/>
        <v/>
      </c>
      <c r="F80" s="4" t="str">
        <f t="shared" si="5"/>
        <v/>
      </c>
      <c r="G80" s="5" t="str">
        <f t="shared" si="1"/>
        <v/>
      </c>
      <c r="H80" s="6" t="str">
        <f t="shared" si="17"/>
        <v/>
      </c>
      <c r="I80" s="7" t="str">
        <f t="shared" si="18"/>
        <v/>
      </c>
      <c r="J80" s="2" t="str">
        <f t="shared" si="14"/>
        <v/>
      </c>
      <c r="K80" s="2"/>
      <c r="L80" s="2"/>
      <c r="M80" s="2"/>
      <c r="N80" s="2"/>
      <c r="O80" s="2"/>
      <c r="P80" s="2"/>
      <c r="Q80" s="2"/>
      <c r="R80" s="2"/>
      <c r="S80" s="2"/>
      <c r="T80" s="2"/>
      <c r="U80" s="2"/>
      <c r="V80" s="2"/>
      <c r="W80" s="2"/>
      <c r="X80" s="2"/>
      <c r="Y80" s="2"/>
      <c r="Z80" s="66"/>
      <c r="AA80" s="56">
        <f t="shared" si="19"/>
        <v>53</v>
      </c>
      <c r="AB80" s="57">
        <f t="shared" si="20"/>
        <v>130.01027334974205</v>
      </c>
      <c r="AC80" s="57">
        <f t="shared" si="21"/>
        <v>5.6884174393406948</v>
      </c>
      <c r="AE80" s="72" t="str">
        <f t="shared" si="22"/>
        <v/>
      </c>
      <c r="AF80" s="57">
        <f t="shared" si="23"/>
        <v>126.51715423175449</v>
      </c>
      <c r="AG80" s="57"/>
      <c r="AH80" s="72" t="str">
        <f t="shared" si="24"/>
        <v/>
      </c>
      <c r="AI80" s="57">
        <f t="shared" si="13"/>
        <v>133.62999189254282</v>
      </c>
      <c r="AJ80" s="57"/>
      <c r="AK80" s="57"/>
      <c r="AL80" s="57"/>
    </row>
    <row r="81" spans="4:38" x14ac:dyDescent="0.2">
      <c r="D81" s="1" t="str">
        <f t="shared" si="0"/>
        <v/>
      </c>
      <c r="E81" s="4" t="str">
        <f t="shared" si="15"/>
        <v/>
      </c>
      <c r="F81" s="4" t="str">
        <f t="shared" si="5"/>
        <v/>
      </c>
      <c r="G81" s="5" t="str">
        <f t="shared" si="1"/>
        <v/>
      </c>
      <c r="H81" s="6" t="str">
        <f t="shared" si="17"/>
        <v/>
      </c>
      <c r="I81" s="7" t="str">
        <f t="shared" si="18"/>
        <v/>
      </c>
      <c r="J81" s="2" t="str">
        <f t="shared" si="14"/>
        <v/>
      </c>
      <c r="K81" s="2"/>
      <c r="L81" s="2"/>
      <c r="M81" s="2"/>
      <c r="N81" s="2"/>
      <c r="O81" s="2"/>
      <c r="P81" s="2"/>
      <c r="Q81" s="2"/>
      <c r="R81" s="2"/>
      <c r="S81" s="2"/>
      <c r="T81" s="2"/>
      <c r="U81" s="2"/>
      <c r="V81" s="2"/>
      <c r="W81" s="2"/>
      <c r="X81" s="2"/>
      <c r="Y81" s="2"/>
      <c r="Z81" s="66"/>
      <c r="AA81" s="56">
        <f t="shared" si="19"/>
        <v>54</v>
      </c>
      <c r="AB81" s="57">
        <f t="shared" si="20"/>
        <v>130.01027334974205</v>
      </c>
      <c r="AC81" s="57">
        <f t="shared" si="21"/>
        <v>5.6884174393406948</v>
      </c>
      <c r="AE81" s="72" t="str">
        <f t="shared" si="22"/>
        <v/>
      </c>
      <c r="AF81" s="57">
        <f t="shared" si="23"/>
        <v>126.51715423175449</v>
      </c>
      <c r="AG81" s="57"/>
      <c r="AH81" s="72" t="str">
        <f t="shared" si="24"/>
        <v/>
      </c>
      <c r="AI81" s="57">
        <f t="shared" si="13"/>
        <v>133.62999189254282</v>
      </c>
      <c r="AJ81" s="57"/>
      <c r="AK81" s="57"/>
      <c r="AL81" s="57"/>
    </row>
    <row r="82" spans="4:38" x14ac:dyDescent="0.2">
      <c r="D82" s="1" t="str">
        <f t="shared" si="0"/>
        <v/>
      </c>
      <c r="E82" s="4" t="str">
        <f t="shared" si="15"/>
        <v/>
      </c>
      <c r="F82" s="4" t="str">
        <f t="shared" si="5"/>
        <v/>
      </c>
      <c r="G82" s="5" t="str">
        <f t="shared" si="1"/>
        <v/>
      </c>
      <c r="H82" s="6" t="str">
        <f t="shared" si="17"/>
        <v/>
      </c>
      <c r="I82" s="7" t="str">
        <f t="shared" si="18"/>
        <v/>
      </c>
      <c r="J82" s="2" t="str">
        <f t="shared" si="14"/>
        <v/>
      </c>
      <c r="K82" s="2"/>
      <c r="L82" s="2"/>
      <c r="M82" s="2"/>
      <c r="N82" s="2"/>
      <c r="O82" s="2"/>
      <c r="P82" s="2"/>
      <c r="Q82" s="2"/>
      <c r="R82" s="2"/>
      <c r="S82" s="2"/>
      <c r="T82" s="2"/>
      <c r="U82" s="2"/>
      <c r="V82" s="2"/>
      <c r="W82" s="2"/>
      <c r="X82" s="2"/>
      <c r="Y82" s="2"/>
      <c r="Z82" s="66"/>
      <c r="AA82" s="56">
        <f t="shared" si="19"/>
        <v>55</v>
      </c>
      <c r="AB82" s="57">
        <f t="shared" si="20"/>
        <v>130.01027334974205</v>
      </c>
      <c r="AC82" s="57">
        <f t="shared" si="21"/>
        <v>5.6884174393406948</v>
      </c>
      <c r="AE82" s="72" t="str">
        <f t="shared" si="22"/>
        <v/>
      </c>
      <c r="AF82" s="57">
        <f t="shared" si="23"/>
        <v>126.51715423175449</v>
      </c>
      <c r="AG82" s="57"/>
      <c r="AH82" s="72" t="str">
        <f t="shared" si="24"/>
        <v/>
      </c>
      <c r="AI82" s="57">
        <f t="shared" si="13"/>
        <v>133.62999189254282</v>
      </c>
      <c r="AJ82" s="57"/>
      <c r="AK82" s="57"/>
      <c r="AL82" s="57"/>
    </row>
    <row r="83" spans="4:38" x14ac:dyDescent="0.2">
      <c r="D83" s="1" t="str">
        <f t="shared" si="0"/>
        <v/>
      </c>
      <c r="E83" s="4" t="str">
        <f t="shared" si="15"/>
        <v/>
      </c>
      <c r="F83" s="4" t="str">
        <f t="shared" si="5"/>
        <v/>
      </c>
      <c r="G83" s="5" t="str">
        <f t="shared" si="1"/>
        <v/>
      </c>
      <c r="H83" s="6" t="str">
        <f t="shared" si="17"/>
        <v/>
      </c>
      <c r="I83" s="7" t="str">
        <f t="shared" si="18"/>
        <v/>
      </c>
      <c r="J83" s="2" t="str">
        <f t="shared" si="14"/>
        <v/>
      </c>
      <c r="K83" s="2"/>
      <c r="L83" s="2"/>
      <c r="M83" s="2"/>
      <c r="N83" s="2"/>
      <c r="O83" s="2"/>
      <c r="P83" s="2"/>
      <c r="Q83" s="2"/>
      <c r="R83" s="2"/>
      <c r="S83" s="2"/>
      <c r="T83" s="2"/>
      <c r="U83" s="2"/>
      <c r="V83" s="2"/>
      <c r="W83" s="2"/>
      <c r="X83" s="2"/>
      <c r="Y83" s="2"/>
      <c r="Z83" s="66"/>
      <c r="AA83" s="56">
        <f t="shared" si="19"/>
        <v>56</v>
      </c>
      <c r="AB83" s="57">
        <f t="shared" si="20"/>
        <v>130.01027334974205</v>
      </c>
      <c r="AC83" s="57">
        <f t="shared" si="21"/>
        <v>5.6884174393406948</v>
      </c>
      <c r="AE83" s="72" t="str">
        <f t="shared" si="22"/>
        <v/>
      </c>
      <c r="AF83" s="57">
        <f t="shared" si="23"/>
        <v>126.51715423175449</v>
      </c>
      <c r="AG83" s="57"/>
      <c r="AH83" s="72" t="str">
        <f t="shared" si="24"/>
        <v/>
      </c>
      <c r="AI83" s="57">
        <f t="shared" si="13"/>
        <v>133.62999189254282</v>
      </c>
      <c r="AJ83" s="57"/>
      <c r="AK83" s="57"/>
      <c r="AL83" s="57"/>
    </row>
    <row r="84" spans="4:38" x14ac:dyDescent="0.2">
      <c r="D84" s="1" t="str">
        <f t="shared" si="0"/>
        <v/>
      </c>
      <c r="E84" s="4" t="str">
        <f t="shared" si="15"/>
        <v/>
      </c>
      <c r="F84" s="4" t="str">
        <f t="shared" si="5"/>
        <v/>
      </c>
      <c r="G84" s="5" t="str">
        <f t="shared" si="1"/>
        <v/>
      </c>
      <c r="H84" s="6" t="str">
        <f t="shared" si="17"/>
        <v/>
      </c>
      <c r="I84" s="7" t="str">
        <f t="shared" si="18"/>
        <v/>
      </c>
      <c r="J84" s="2" t="str">
        <f t="shared" si="14"/>
        <v/>
      </c>
      <c r="K84" s="2"/>
      <c r="L84" s="2"/>
      <c r="M84" s="2"/>
      <c r="N84" s="2"/>
      <c r="O84" s="2"/>
      <c r="P84" s="2"/>
      <c r="Q84" s="2"/>
      <c r="R84" s="2"/>
      <c r="S84" s="2"/>
      <c r="T84" s="2"/>
      <c r="U84" s="2"/>
      <c r="V84" s="2"/>
      <c r="W84" s="2"/>
      <c r="X84" s="2"/>
      <c r="Y84" s="2"/>
      <c r="Z84" s="66"/>
      <c r="AA84" s="56">
        <f t="shared" si="19"/>
        <v>57</v>
      </c>
      <c r="AB84" s="57">
        <f t="shared" si="20"/>
        <v>130.01027334974205</v>
      </c>
      <c r="AC84" s="57">
        <f t="shared" si="21"/>
        <v>5.6884174393406948</v>
      </c>
      <c r="AE84" s="72" t="str">
        <f t="shared" si="22"/>
        <v/>
      </c>
      <c r="AF84" s="57">
        <f t="shared" si="23"/>
        <v>126.51715423175449</v>
      </c>
      <c r="AG84" s="57"/>
      <c r="AH84" s="72" t="str">
        <f t="shared" si="24"/>
        <v/>
      </c>
      <c r="AI84" s="57">
        <f t="shared" si="13"/>
        <v>133.62999189254282</v>
      </c>
      <c r="AJ84" s="57"/>
      <c r="AK84" s="57"/>
      <c r="AL84" s="57"/>
    </row>
    <row r="85" spans="4:38" x14ac:dyDescent="0.2">
      <c r="D85" s="1" t="str">
        <f t="shared" si="0"/>
        <v/>
      </c>
      <c r="E85" s="4" t="str">
        <f t="shared" si="15"/>
        <v/>
      </c>
      <c r="F85" s="4" t="str">
        <f t="shared" si="5"/>
        <v/>
      </c>
      <c r="G85" s="5" t="str">
        <f t="shared" si="1"/>
        <v/>
      </c>
      <c r="H85" s="6" t="str">
        <f t="shared" si="17"/>
        <v/>
      </c>
      <c r="I85" s="7" t="str">
        <f t="shared" si="18"/>
        <v/>
      </c>
      <c r="J85" s="2" t="str">
        <f t="shared" si="14"/>
        <v/>
      </c>
      <c r="K85" s="2"/>
      <c r="L85" s="2"/>
      <c r="M85" s="2"/>
      <c r="N85" s="2"/>
      <c r="O85" s="2"/>
      <c r="P85" s="2"/>
      <c r="Q85" s="2"/>
      <c r="R85" s="2"/>
      <c r="S85" s="2"/>
      <c r="T85" s="2"/>
      <c r="U85" s="2"/>
      <c r="V85" s="2"/>
      <c r="W85" s="2"/>
      <c r="X85" s="2"/>
      <c r="Y85" s="2"/>
      <c r="Z85" s="66"/>
      <c r="AA85" s="56">
        <f t="shared" si="19"/>
        <v>58</v>
      </c>
      <c r="AB85" s="57">
        <f t="shared" si="20"/>
        <v>130.01027334974205</v>
      </c>
      <c r="AC85" s="57">
        <f t="shared" si="21"/>
        <v>5.6884174393406948</v>
      </c>
      <c r="AE85" s="72" t="str">
        <f t="shared" si="22"/>
        <v/>
      </c>
      <c r="AF85" s="57">
        <f t="shared" si="23"/>
        <v>126.51715423175449</v>
      </c>
      <c r="AG85" s="57"/>
      <c r="AH85" s="72" t="str">
        <f t="shared" si="24"/>
        <v/>
      </c>
      <c r="AI85" s="57">
        <f t="shared" si="13"/>
        <v>133.62999189254282</v>
      </c>
      <c r="AJ85" s="57"/>
      <c r="AK85" s="57"/>
      <c r="AL85" s="57"/>
    </row>
    <row r="86" spans="4:38" x14ac:dyDescent="0.2">
      <c r="D86" s="1" t="str">
        <f t="shared" si="0"/>
        <v/>
      </c>
      <c r="E86" s="4" t="str">
        <f t="shared" si="15"/>
        <v/>
      </c>
      <c r="F86" s="4" t="str">
        <f t="shared" si="5"/>
        <v/>
      </c>
      <c r="G86" s="5" t="str">
        <f t="shared" si="1"/>
        <v/>
      </c>
      <c r="H86" s="6" t="str">
        <f t="shared" si="17"/>
        <v/>
      </c>
      <c r="I86" s="7" t="str">
        <f t="shared" si="18"/>
        <v/>
      </c>
      <c r="J86" s="2" t="str">
        <f t="shared" si="14"/>
        <v/>
      </c>
      <c r="K86" s="2"/>
      <c r="L86" s="2"/>
      <c r="M86" s="2"/>
      <c r="N86" s="2"/>
      <c r="O86" s="2"/>
      <c r="P86" s="2"/>
      <c r="Q86" s="2"/>
      <c r="R86" s="2"/>
      <c r="S86" s="2"/>
      <c r="T86" s="2"/>
      <c r="U86" s="2"/>
      <c r="V86" s="2"/>
      <c r="W86" s="2"/>
      <c r="X86" s="2"/>
      <c r="Y86" s="2"/>
      <c r="Z86" s="66"/>
      <c r="AA86" s="56">
        <f t="shared" si="19"/>
        <v>59</v>
      </c>
      <c r="AB86" s="57">
        <f t="shared" si="20"/>
        <v>130.01027334974205</v>
      </c>
      <c r="AC86" s="57">
        <f t="shared" si="21"/>
        <v>5.6884174393406948</v>
      </c>
      <c r="AE86" s="72" t="str">
        <f t="shared" si="22"/>
        <v/>
      </c>
      <c r="AF86" s="57">
        <f t="shared" si="23"/>
        <v>126.51715423175449</v>
      </c>
      <c r="AG86" s="57"/>
      <c r="AH86" s="72" t="str">
        <f t="shared" si="24"/>
        <v/>
      </c>
      <c r="AI86" s="57">
        <f t="shared" si="13"/>
        <v>133.62999189254282</v>
      </c>
      <c r="AJ86" s="57"/>
      <c r="AK86" s="57"/>
      <c r="AL86" s="57"/>
    </row>
    <row r="87" spans="4:38" x14ac:dyDescent="0.2">
      <c r="D87" s="1" t="str">
        <f t="shared" si="0"/>
        <v/>
      </c>
      <c r="E87" s="4" t="str">
        <f t="shared" si="15"/>
        <v/>
      </c>
      <c r="F87" s="4" t="str">
        <f t="shared" si="5"/>
        <v/>
      </c>
      <c r="G87" s="5" t="str">
        <f t="shared" si="1"/>
        <v/>
      </c>
      <c r="H87" s="6" t="str">
        <f t="shared" si="17"/>
        <v/>
      </c>
      <c r="I87" s="7" t="str">
        <f t="shared" si="18"/>
        <v/>
      </c>
      <c r="J87" s="2" t="str">
        <f t="shared" si="14"/>
        <v/>
      </c>
      <c r="K87" s="2"/>
      <c r="L87" s="2"/>
      <c r="M87" s="2"/>
      <c r="N87" s="2"/>
      <c r="O87" s="2"/>
      <c r="P87" s="2"/>
      <c r="Q87" s="2"/>
      <c r="R87" s="2"/>
      <c r="S87" s="2"/>
      <c r="T87" s="2"/>
      <c r="U87" s="2"/>
      <c r="V87" s="2"/>
      <c r="W87" s="2"/>
      <c r="X87" s="2"/>
      <c r="Y87" s="2"/>
      <c r="Z87" s="66"/>
      <c r="AA87" s="56">
        <f t="shared" si="19"/>
        <v>60</v>
      </c>
      <c r="AB87" s="57">
        <f t="shared" si="20"/>
        <v>130.01027334974205</v>
      </c>
      <c r="AC87" s="57">
        <f t="shared" si="21"/>
        <v>5.6884174393406948</v>
      </c>
      <c r="AE87" s="72" t="str">
        <f t="shared" si="22"/>
        <v/>
      </c>
      <c r="AF87" s="57">
        <f t="shared" si="23"/>
        <v>126.51715423175449</v>
      </c>
      <c r="AG87" s="57"/>
      <c r="AH87" s="72" t="str">
        <f t="shared" si="24"/>
        <v/>
      </c>
      <c r="AI87" s="57">
        <f t="shared" si="13"/>
        <v>133.62999189254282</v>
      </c>
      <c r="AJ87" s="57"/>
      <c r="AK87" s="57"/>
      <c r="AL87" s="57"/>
    </row>
    <row r="88" spans="4:38" x14ac:dyDescent="0.2">
      <c r="D88" s="1" t="str">
        <f t="shared" si="0"/>
        <v/>
      </c>
      <c r="E88" s="4" t="str">
        <f t="shared" si="15"/>
        <v/>
      </c>
      <c r="F88" s="4" t="str">
        <f t="shared" si="5"/>
        <v/>
      </c>
      <c r="G88" s="5" t="str">
        <f t="shared" si="1"/>
        <v/>
      </c>
      <c r="H88" s="6" t="str">
        <f t="shared" si="17"/>
        <v/>
      </c>
      <c r="I88" s="7" t="str">
        <f t="shared" si="18"/>
        <v/>
      </c>
      <c r="J88" s="2" t="str">
        <f t="shared" si="14"/>
        <v/>
      </c>
      <c r="K88" s="2"/>
      <c r="L88" s="2"/>
      <c r="M88" s="2"/>
      <c r="N88" s="2"/>
      <c r="O88" s="2"/>
      <c r="P88" s="2"/>
      <c r="Q88" s="2"/>
      <c r="R88" s="2"/>
      <c r="S88" s="2"/>
      <c r="T88" s="2"/>
      <c r="U88" s="2"/>
      <c r="V88" s="2"/>
      <c r="W88" s="2"/>
      <c r="X88" s="2"/>
      <c r="Y88" s="2"/>
      <c r="Z88" s="66"/>
      <c r="AA88" s="56">
        <f t="shared" si="19"/>
        <v>61</v>
      </c>
      <c r="AB88" s="57">
        <f t="shared" si="20"/>
        <v>130.01027334974205</v>
      </c>
      <c r="AC88" s="57">
        <f t="shared" si="21"/>
        <v>5.6884174393406948</v>
      </c>
      <c r="AE88" s="72" t="str">
        <f t="shared" si="22"/>
        <v/>
      </c>
      <c r="AF88" s="57">
        <f t="shared" si="23"/>
        <v>126.51715423175449</v>
      </c>
      <c r="AG88" s="57"/>
      <c r="AH88" s="72" t="str">
        <f t="shared" si="24"/>
        <v/>
      </c>
      <c r="AI88" s="57">
        <f t="shared" si="13"/>
        <v>133.62999189254282</v>
      </c>
      <c r="AJ88" s="57"/>
      <c r="AK88" s="57"/>
      <c r="AL88" s="57"/>
    </row>
    <row r="89" spans="4:38" x14ac:dyDescent="0.2">
      <c r="D89" s="1" t="str">
        <f t="shared" si="0"/>
        <v/>
      </c>
      <c r="E89" s="4" t="str">
        <f t="shared" si="15"/>
        <v/>
      </c>
      <c r="F89" s="4" t="str">
        <f t="shared" si="5"/>
        <v/>
      </c>
      <c r="G89" s="5" t="str">
        <f t="shared" si="1"/>
        <v/>
      </c>
      <c r="H89" s="6" t="str">
        <f t="shared" si="17"/>
        <v/>
      </c>
      <c r="I89" s="7" t="str">
        <f t="shared" si="18"/>
        <v/>
      </c>
      <c r="J89" s="2" t="str">
        <f t="shared" si="14"/>
        <v/>
      </c>
      <c r="K89" s="2"/>
      <c r="L89" s="2"/>
      <c r="M89" s="2"/>
      <c r="N89" s="2"/>
      <c r="O89" s="2"/>
      <c r="P89" s="2"/>
      <c r="Q89" s="2"/>
      <c r="R89" s="2"/>
      <c r="S89" s="2"/>
      <c r="T89" s="2"/>
      <c r="U89" s="2"/>
      <c r="V89" s="2"/>
      <c r="W89" s="2"/>
      <c r="X89" s="2"/>
      <c r="Y89" s="2"/>
      <c r="Z89" s="66"/>
      <c r="AA89" s="56">
        <f t="shared" si="19"/>
        <v>62</v>
      </c>
      <c r="AB89" s="57">
        <f t="shared" si="20"/>
        <v>130.01027334974205</v>
      </c>
      <c r="AC89" s="57">
        <f t="shared" si="21"/>
        <v>5.6884174393406948</v>
      </c>
      <c r="AE89" s="72" t="str">
        <f t="shared" si="22"/>
        <v/>
      </c>
      <c r="AF89" s="57">
        <f t="shared" si="23"/>
        <v>126.51715423175449</v>
      </c>
      <c r="AG89" s="57"/>
      <c r="AH89" s="72" t="str">
        <f t="shared" si="24"/>
        <v/>
      </c>
      <c r="AI89" s="57">
        <f t="shared" si="13"/>
        <v>133.62999189254282</v>
      </c>
      <c r="AJ89" s="57"/>
      <c r="AK89" s="57"/>
      <c r="AL89" s="57"/>
    </row>
    <row r="90" spans="4:38" x14ac:dyDescent="0.2">
      <c r="D90" s="1" t="str">
        <f t="shared" si="0"/>
        <v/>
      </c>
      <c r="E90" s="4" t="str">
        <f t="shared" si="15"/>
        <v/>
      </c>
      <c r="F90" s="4" t="str">
        <f t="shared" si="5"/>
        <v/>
      </c>
      <c r="G90" s="5" t="str">
        <f t="shared" si="1"/>
        <v/>
      </c>
      <c r="H90" s="6" t="str">
        <f t="shared" si="17"/>
        <v/>
      </c>
      <c r="I90" s="7" t="str">
        <f t="shared" si="18"/>
        <v/>
      </c>
      <c r="J90" s="2" t="str">
        <f t="shared" si="14"/>
        <v/>
      </c>
      <c r="K90" s="2"/>
      <c r="L90" s="2"/>
      <c r="M90" s="2"/>
      <c r="N90" s="2"/>
      <c r="O90" s="2"/>
      <c r="P90" s="2"/>
      <c r="Q90" s="2"/>
      <c r="R90" s="2"/>
      <c r="S90" s="2"/>
      <c r="T90" s="2"/>
      <c r="U90" s="2"/>
      <c r="V90" s="2"/>
      <c r="W90" s="2"/>
      <c r="X90" s="2"/>
      <c r="Y90" s="2"/>
      <c r="Z90" s="66"/>
      <c r="AA90" s="56">
        <f t="shared" si="19"/>
        <v>63</v>
      </c>
      <c r="AB90" s="57">
        <f t="shared" si="20"/>
        <v>130.01027334974205</v>
      </c>
      <c r="AC90" s="57">
        <f t="shared" si="21"/>
        <v>5.6884174393406948</v>
      </c>
      <c r="AE90" s="72" t="str">
        <f t="shared" si="22"/>
        <v/>
      </c>
      <c r="AF90" s="57">
        <f t="shared" si="23"/>
        <v>126.51715423175449</v>
      </c>
      <c r="AG90" s="57"/>
      <c r="AH90" s="72" t="str">
        <f t="shared" si="24"/>
        <v/>
      </c>
      <c r="AI90" s="57">
        <f t="shared" si="13"/>
        <v>133.62999189254282</v>
      </c>
      <c r="AJ90" s="57"/>
      <c r="AK90" s="57"/>
      <c r="AL90" s="57"/>
    </row>
    <row r="91" spans="4:38" x14ac:dyDescent="0.2">
      <c r="D91" s="1" t="str">
        <f t="shared" ref="D91:D111" si="25">IF(E90=$C$29,"Total","")</f>
        <v/>
      </c>
      <c r="E91" s="4" t="str">
        <f t="shared" si="15"/>
        <v/>
      </c>
      <c r="F91" s="4" t="str">
        <f t="shared" ref="F91:F111" si="26">IF(E91&lt;$C$29,$C$32,IF(E91=$C$29,100+$C$32,""))</f>
        <v/>
      </c>
      <c r="G91" s="5" t="str">
        <f t="shared" ref="G91:G111" si="27">IF(F90="","",IF($E90=$C$29,AB90,$F91/(1+$C$33/100)^(E91*C$31)))</f>
        <v/>
      </c>
      <c r="H91" s="6" t="str">
        <f t="shared" ref="H91:H111" si="28">IF(G91="","",G91/AB$111)</f>
        <v/>
      </c>
      <c r="I91" s="7" t="str">
        <f t="shared" si="18"/>
        <v/>
      </c>
      <c r="J91" s="2" t="str">
        <f t="shared" si="14"/>
        <v/>
      </c>
      <c r="K91" s="2"/>
      <c r="L91" s="2"/>
      <c r="M91" s="2"/>
      <c r="N91" s="2"/>
      <c r="O91" s="2"/>
      <c r="P91" s="2"/>
      <c r="Q91" s="2"/>
      <c r="R91" s="2"/>
      <c r="S91" s="2"/>
      <c r="T91" s="2"/>
      <c r="U91" s="2"/>
      <c r="V91" s="2"/>
      <c r="W91" s="2"/>
      <c r="X91" s="2"/>
      <c r="Y91" s="2"/>
      <c r="Z91" s="66"/>
      <c r="AA91" s="56">
        <f t="shared" si="19"/>
        <v>64</v>
      </c>
      <c r="AB91" s="57">
        <f t="shared" si="20"/>
        <v>130.01027334974205</v>
      </c>
      <c r="AC91" s="57">
        <f t="shared" si="21"/>
        <v>5.6884174393406948</v>
      </c>
      <c r="AE91" s="72" t="str">
        <f t="shared" si="22"/>
        <v/>
      </c>
      <c r="AF91" s="57">
        <f t="shared" si="23"/>
        <v>126.51715423175449</v>
      </c>
      <c r="AG91" s="57"/>
      <c r="AH91" s="72" t="str">
        <f t="shared" si="24"/>
        <v/>
      </c>
      <c r="AI91" s="57">
        <f t="shared" si="13"/>
        <v>133.62999189254282</v>
      </c>
      <c r="AJ91" s="57"/>
      <c r="AK91" s="57"/>
      <c r="AL91" s="57"/>
    </row>
    <row r="92" spans="4:38" x14ac:dyDescent="0.2">
      <c r="D92" s="1" t="str">
        <f t="shared" si="25"/>
        <v/>
      </c>
      <c r="E92" s="4" t="str">
        <f t="shared" si="15"/>
        <v/>
      </c>
      <c r="F92" s="4" t="str">
        <f t="shared" si="26"/>
        <v/>
      </c>
      <c r="G92" s="5" t="str">
        <f t="shared" si="27"/>
        <v/>
      </c>
      <c r="H92" s="6" t="str">
        <f t="shared" si="28"/>
        <v/>
      </c>
      <c r="I92" s="7" t="str">
        <f t="shared" ref="I92:I111" si="29">IF($E91=$C$29,AC92,IF(E92="","",E92*H92))</f>
        <v/>
      </c>
      <c r="J92" s="2" t="str">
        <f t="shared" si="14"/>
        <v/>
      </c>
      <c r="K92" s="2"/>
      <c r="L92" s="2"/>
      <c r="M92" s="2"/>
      <c r="N92" s="2"/>
      <c r="O92" s="2"/>
      <c r="P92" s="2"/>
      <c r="Q92" s="2"/>
      <c r="R92" s="2"/>
      <c r="S92" s="2"/>
      <c r="T92" s="2"/>
      <c r="U92" s="2"/>
      <c r="V92" s="2"/>
      <c r="W92" s="2"/>
      <c r="X92" s="2"/>
      <c r="Y92" s="2"/>
      <c r="Z92" s="66"/>
      <c r="AA92" s="56">
        <f t="shared" ref="AA92:AA111" si="30">IF($C$31=1,AA91+1,AA91+0.5)</f>
        <v>65</v>
      </c>
      <c r="AB92" s="57">
        <f t="shared" ref="AB92:AB111" si="31">IF(F92="",AB91,AB91+G92)</f>
        <v>130.01027334974205</v>
      </c>
      <c r="AC92" s="57">
        <f t="shared" ref="AC92:AC111" si="32">IF(F92="",AC91,AC91+I92)</f>
        <v>5.6884174393406948</v>
      </c>
      <c r="AE92" s="72" t="str">
        <f t="shared" si="22"/>
        <v/>
      </c>
      <c r="AF92" s="57">
        <f t="shared" si="23"/>
        <v>126.51715423175449</v>
      </c>
      <c r="AG92" s="57"/>
      <c r="AH92" s="72" t="str">
        <f t="shared" si="24"/>
        <v/>
      </c>
      <c r="AI92" s="57">
        <f t="shared" si="13"/>
        <v>133.62999189254282</v>
      </c>
      <c r="AJ92" s="57"/>
      <c r="AK92" s="57"/>
      <c r="AL92" s="57"/>
    </row>
    <row r="93" spans="4:38" x14ac:dyDescent="0.2">
      <c r="D93" s="1" t="str">
        <f t="shared" si="25"/>
        <v/>
      </c>
      <c r="E93" s="4" t="str">
        <f t="shared" si="15"/>
        <v/>
      </c>
      <c r="F93" s="4" t="str">
        <f t="shared" si="26"/>
        <v/>
      </c>
      <c r="G93" s="5" t="str">
        <f t="shared" si="27"/>
        <v/>
      </c>
      <c r="H93" s="6" t="str">
        <f t="shared" si="28"/>
        <v/>
      </c>
      <c r="I93" s="7" t="str">
        <f t="shared" si="29"/>
        <v/>
      </c>
      <c r="J93" s="2" t="str">
        <f t="shared" si="14"/>
        <v/>
      </c>
      <c r="K93" s="2"/>
      <c r="L93" s="2"/>
      <c r="M93" s="2"/>
      <c r="N93" s="2"/>
      <c r="O93" s="2"/>
      <c r="P93" s="2"/>
      <c r="Q93" s="2"/>
      <c r="R93" s="2"/>
      <c r="S93" s="2"/>
      <c r="T93" s="2"/>
      <c r="U93" s="2"/>
      <c r="V93" s="2"/>
      <c r="W93" s="2"/>
      <c r="X93" s="2"/>
      <c r="Y93" s="2"/>
      <c r="Z93" s="66"/>
      <c r="AA93" s="56">
        <f t="shared" si="30"/>
        <v>66</v>
      </c>
      <c r="AB93" s="57">
        <f t="shared" si="31"/>
        <v>130.01027334974205</v>
      </c>
      <c r="AC93" s="57">
        <f t="shared" si="32"/>
        <v>5.6884174393406948</v>
      </c>
      <c r="AE93" s="72" t="str">
        <f t="shared" ref="AE93:AE111" si="33">IF(F92="","",IF($E92=$C$29,AF92,$F93/(1+$AE$22/100)^(E93*C$31)))</f>
        <v/>
      </c>
      <c r="AF93" s="57">
        <f t="shared" ref="AF93:AF111" si="34">IF(F93="",AF92,AF92+AE93)</f>
        <v>126.51715423175449</v>
      </c>
      <c r="AG93" s="57"/>
      <c r="AH93" s="72" t="str">
        <f t="shared" si="24"/>
        <v/>
      </c>
      <c r="AI93" s="57">
        <f t="shared" ref="AI93:AI111" si="35">IF($F93="",AI92,AI92+AH93)</f>
        <v>133.62999189254282</v>
      </c>
      <c r="AJ93" s="57"/>
      <c r="AK93" s="57"/>
      <c r="AL93" s="57"/>
    </row>
    <row r="94" spans="4:38" x14ac:dyDescent="0.2">
      <c r="D94" s="1" t="str">
        <f t="shared" si="25"/>
        <v/>
      </c>
      <c r="E94" s="4" t="str">
        <f t="shared" si="15"/>
        <v/>
      </c>
      <c r="F94" s="4" t="str">
        <f t="shared" si="26"/>
        <v/>
      </c>
      <c r="G94" s="5" t="str">
        <f t="shared" si="27"/>
        <v/>
      </c>
      <c r="H94" s="6" t="str">
        <f t="shared" si="28"/>
        <v/>
      </c>
      <c r="I94" s="7" t="str">
        <f t="shared" si="29"/>
        <v/>
      </c>
      <c r="J94" s="2" t="str">
        <f t="shared" si="14"/>
        <v/>
      </c>
      <c r="K94" s="2"/>
      <c r="L94" s="2"/>
      <c r="M94" s="2"/>
      <c r="N94" s="2"/>
      <c r="O94" s="2"/>
      <c r="P94" s="2"/>
      <c r="Q94" s="2"/>
      <c r="R94" s="2"/>
      <c r="S94" s="2"/>
      <c r="T94" s="2"/>
      <c r="U94" s="2"/>
      <c r="V94" s="2"/>
      <c r="W94" s="2"/>
      <c r="X94" s="2"/>
      <c r="Y94" s="2"/>
      <c r="Z94" s="66"/>
      <c r="AA94" s="56">
        <f t="shared" si="30"/>
        <v>67</v>
      </c>
      <c r="AB94" s="57">
        <f t="shared" si="31"/>
        <v>130.01027334974205</v>
      </c>
      <c r="AC94" s="57">
        <f t="shared" si="32"/>
        <v>5.6884174393406948</v>
      </c>
      <c r="AE94" s="72" t="str">
        <f t="shared" si="33"/>
        <v/>
      </c>
      <c r="AF94" s="57">
        <f t="shared" si="34"/>
        <v>126.51715423175449</v>
      </c>
      <c r="AG94" s="57"/>
      <c r="AH94" s="72" t="str">
        <f t="shared" si="24"/>
        <v/>
      </c>
      <c r="AI94" s="57">
        <f t="shared" si="35"/>
        <v>133.62999189254282</v>
      </c>
      <c r="AJ94" s="57"/>
      <c r="AK94" s="57"/>
      <c r="AL94" s="57"/>
    </row>
    <row r="95" spans="4:38" x14ac:dyDescent="0.2">
      <c r="D95" s="1" t="str">
        <f t="shared" si="25"/>
        <v/>
      </c>
      <c r="E95" s="4" t="str">
        <f t="shared" si="15"/>
        <v/>
      </c>
      <c r="F95" s="4" t="str">
        <f t="shared" si="26"/>
        <v/>
      </c>
      <c r="G95" s="5" t="str">
        <f t="shared" si="27"/>
        <v/>
      </c>
      <c r="H95" s="6" t="str">
        <f t="shared" si="28"/>
        <v/>
      </c>
      <c r="I95" s="7" t="str">
        <f t="shared" si="29"/>
        <v/>
      </c>
      <c r="J95" s="2" t="str">
        <f t="shared" si="14"/>
        <v/>
      </c>
      <c r="K95" s="2"/>
      <c r="L95" s="2"/>
      <c r="M95" s="2"/>
      <c r="N95" s="2"/>
      <c r="O95" s="2"/>
      <c r="P95" s="2"/>
      <c r="Q95" s="2"/>
      <c r="R95" s="2"/>
      <c r="S95" s="2"/>
      <c r="T95" s="2"/>
      <c r="U95" s="2"/>
      <c r="V95" s="2"/>
      <c r="W95" s="2"/>
      <c r="X95" s="2"/>
      <c r="Y95" s="2"/>
      <c r="Z95" s="66"/>
      <c r="AA95" s="56">
        <f t="shared" si="30"/>
        <v>68</v>
      </c>
      <c r="AB95" s="57">
        <f t="shared" si="31"/>
        <v>130.01027334974205</v>
      </c>
      <c r="AC95" s="57">
        <f t="shared" si="32"/>
        <v>5.6884174393406948</v>
      </c>
      <c r="AE95" s="72" t="str">
        <f t="shared" si="33"/>
        <v/>
      </c>
      <c r="AF95" s="57">
        <f t="shared" si="34"/>
        <v>126.51715423175449</v>
      </c>
      <c r="AG95" s="57"/>
      <c r="AH95" s="72" t="str">
        <f t="shared" si="24"/>
        <v/>
      </c>
      <c r="AI95" s="57">
        <f t="shared" si="35"/>
        <v>133.62999189254282</v>
      </c>
      <c r="AJ95" s="57"/>
      <c r="AK95" s="57"/>
      <c r="AL95" s="57"/>
    </row>
    <row r="96" spans="4:38" x14ac:dyDescent="0.2">
      <c r="D96" s="1" t="str">
        <f t="shared" si="25"/>
        <v/>
      </c>
      <c r="E96" s="4" t="str">
        <f t="shared" si="15"/>
        <v/>
      </c>
      <c r="F96" s="4" t="str">
        <f t="shared" si="26"/>
        <v/>
      </c>
      <c r="G96" s="5" t="str">
        <f t="shared" si="27"/>
        <v/>
      </c>
      <c r="H96" s="6" t="str">
        <f t="shared" si="28"/>
        <v/>
      </c>
      <c r="I96" s="7" t="str">
        <f t="shared" si="29"/>
        <v/>
      </c>
      <c r="J96" s="2" t="str">
        <f t="shared" si="14"/>
        <v/>
      </c>
      <c r="K96" s="2"/>
      <c r="L96" s="2"/>
      <c r="M96" s="2"/>
      <c r="N96" s="2"/>
      <c r="O96" s="2"/>
      <c r="P96" s="2"/>
      <c r="Q96" s="2"/>
      <c r="R96" s="2"/>
      <c r="S96" s="2"/>
      <c r="T96" s="2"/>
      <c r="U96" s="2"/>
      <c r="V96" s="2"/>
      <c r="W96" s="2"/>
      <c r="X96" s="2"/>
      <c r="Y96" s="2"/>
      <c r="Z96" s="66"/>
      <c r="AA96" s="56">
        <f t="shared" si="30"/>
        <v>69</v>
      </c>
      <c r="AB96" s="57">
        <f t="shared" si="31"/>
        <v>130.01027334974205</v>
      </c>
      <c r="AC96" s="57">
        <f t="shared" si="32"/>
        <v>5.6884174393406948</v>
      </c>
      <c r="AE96" s="72" t="str">
        <f t="shared" si="33"/>
        <v/>
      </c>
      <c r="AF96" s="57">
        <f t="shared" si="34"/>
        <v>126.51715423175449</v>
      </c>
      <c r="AG96" s="57"/>
      <c r="AH96" s="72" t="str">
        <f t="shared" si="24"/>
        <v/>
      </c>
      <c r="AI96" s="57">
        <f t="shared" si="35"/>
        <v>133.62999189254282</v>
      </c>
      <c r="AJ96" s="57"/>
      <c r="AK96" s="57"/>
      <c r="AL96" s="57"/>
    </row>
    <row r="97" spans="4:38" x14ac:dyDescent="0.2">
      <c r="D97" s="1" t="str">
        <f t="shared" si="25"/>
        <v/>
      </c>
      <c r="E97" s="4" t="str">
        <f t="shared" si="15"/>
        <v/>
      </c>
      <c r="F97" s="4" t="str">
        <f t="shared" si="26"/>
        <v/>
      </c>
      <c r="G97" s="5" t="str">
        <f t="shared" si="27"/>
        <v/>
      </c>
      <c r="H97" s="6" t="str">
        <f t="shared" si="28"/>
        <v/>
      </c>
      <c r="I97" s="7" t="str">
        <f t="shared" si="29"/>
        <v/>
      </c>
      <c r="J97" s="2" t="str">
        <f t="shared" ref="J97:J111" si="36">IF(D97="Total","◄ Duration","")</f>
        <v/>
      </c>
      <c r="K97" s="2"/>
      <c r="L97" s="2"/>
      <c r="M97" s="2"/>
      <c r="N97" s="2"/>
      <c r="O97" s="2"/>
      <c r="P97" s="2"/>
      <c r="Q97" s="2"/>
      <c r="R97" s="2"/>
      <c r="S97" s="2"/>
      <c r="T97" s="2"/>
      <c r="U97" s="2"/>
      <c r="V97" s="2"/>
      <c r="W97" s="2"/>
      <c r="X97" s="2"/>
      <c r="Y97" s="2"/>
      <c r="Z97" s="66"/>
      <c r="AA97" s="56">
        <f t="shared" si="30"/>
        <v>70</v>
      </c>
      <c r="AB97" s="57">
        <f t="shared" si="31"/>
        <v>130.01027334974205</v>
      </c>
      <c r="AC97" s="57">
        <f t="shared" si="32"/>
        <v>5.6884174393406948</v>
      </c>
      <c r="AE97" s="72" t="str">
        <f t="shared" si="33"/>
        <v/>
      </c>
      <c r="AF97" s="57">
        <f t="shared" si="34"/>
        <v>126.51715423175449</v>
      </c>
      <c r="AG97" s="57"/>
      <c r="AH97" s="72" t="str">
        <f t="shared" si="24"/>
        <v/>
      </c>
      <c r="AI97" s="57">
        <f t="shared" si="35"/>
        <v>133.62999189254282</v>
      </c>
      <c r="AJ97" s="57"/>
      <c r="AK97" s="57"/>
      <c r="AL97" s="57"/>
    </row>
    <row r="98" spans="4:38" x14ac:dyDescent="0.2">
      <c r="D98" s="1" t="str">
        <f t="shared" si="25"/>
        <v/>
      </c>
      <c r="E98" s="4" t="str">
        <f t="shared" si="15"/>
        <v/>
      </c>
      <c r="F98" s="4" t="str">
        <f t="shared" si="26"/>
        <v/>
      </c>
      <c r="G98" s="5" t="str">
        <f t="shared" si="27"/>
        <v/>
      </c>
      <c r="H98" s="6" t="str">
        <f t="shared" si="28"/>
        <v/>
      </c>
      <c r="I98" s="7" t="str">
        <f t="shared" si="29"/>
        <v/>
      </c>
      <c r="J98" s="2" t="str">
        <f t="shared" si="36"/>
        <v/>
      </c>
      <c r="K98" s="2"/>
      <c r="L98" s="2"/>
      <c r="M98" s="2"/>
      <c r="N98" s="2"/>
      <c r="O98" s="2"/>
      <c r="P98" s="2"/>
      <c r="Q98" s="2"/>
      <c r="R98" s="2"/>
      <c r="S98" s="2"/>
      <c r="T98" s="2"/>
      <c r="U98" s="2"/>
      <c r="V98" s="2"/>
      <c r="W98" s="2"/>
      <c r="X98" s="2"/>
      <c r="Y98" s="2"/>
      <c r="Z98" s="66"/>
      <c r="AA98" s="56">
        <f t="shared" si="30"/>
        <v>71</v>
      </c>
      <c r="AB98" s="57">
        <f t="shared" si="31"/>
        <v>130.01027334974205</v>
      </c>
      <c r="AC98" s="57">
        <f t="shared" si="32"/>
        <v>5.6884174393406948</v>
      </c>
      <c r="AE98" s="72" t="str">
        <f t="shared" si="33"/>
        <v/>
      </c>
      <c r="AF98" s="57">
        <f t="shared" si="34"/>
        <v>126.51715423175449</v>
      </c>
      <c r="AG98" s="57"/>
      <c r="AH98" s="72" t="str">
        <f t="shared" si="24"/>
        <v/>
      </c>
      <c r="AI98" s="57">
        <f t="shared" si="35"/>
        <v>133.62999189254282</v>
      </c>
      <c r="AJ98" s="57"/>
      <c r="AK98" s="57"/>
      <c r="AL98" s="57"/>
    </row>
    <row r="99" spans="4:38" x14ac:dyDescent="0.2">
      <c r="D99" s="1" t="str">
        <f t="shared" si="25"/>
        <v/>
      </c>
      <c r="E99" s="4" t="str">
        <f t="shared" si="15"/>
        <v/>
      </c>
      <c r="F99" s="4" t="str">
        <f t="shared" si="26"/>
        <v/>
      </c>
      <c r="G99" s="5" t="str">
        <f t="shared" si="27"/>
        <v/>
      </c>
      <c r="H99" s="6" t="str">
        <f t="shared" si="28"/>
        <v/>
      </c>
      <c r="I99" s="7" t="str">
        <f t="shared" si="29"/>
        <v/>
      </c>
      <c r="J99" s="2" t="str">
        <f t="shared" si="36"/>
        <v/>
      </c>
      <c r="K99" s="2"/>
      <c r="L99" s="2"/>
      <c r="M99" s="2"/>
      <c r="N99" s="2"/>
      <c r="O99" s="2"/>
      <c r="P99" s="2"/>
      <c r="Q99" s="2"/>
      <c r="R99" s="2"/>
      <c r="S99" s="2"/>
      <c r="T99" s="2"/>
      <c r="U99" s="2"/>
      <c r="V99" s="2"/>
      <c r="W99" s="2"/>
      <c r="X99" s="2"/>
      <c r="Y99" s="2"/>
      <c r="Z99" s="66"/>
      <c r="AA99" s="56">
        <f t="shared" si="30"/>
        <v>72</v>
      </c>
      <c r="AB99" s="57">
        <f t="shared" si="31"/>
        <v>130.01027334974205</v>
      </c>
      <c r="AC99" s="57">
        <f t="shared" si="32"/>
        <v>5.6884174393406948</v>
      </c>
      <c r="AE99" s="72" t="str">
        <f t="shared" si="33"/>
        <v/>
      </c>
      <c r="AF99" s="57">
        <f t="shared" si="34"/>
        <v>126.51715423175449</v>
      </c>
      <c r="AG99" s="57"/>
      <c r="AH99" s="72" t="str">
        <f t="shared" si="24"/>
        <v/>
      </c>
      <c r="AI99" s="57">
        <f t="shared" si="35"/>
        <v>133.62999189254282</v>
      </c>
      <c r="AJ99" s="57"/>
      <c r="AK99" s="57"/>
      <c r="AL99" s="57"/>
    </row>
    <row r="100" spans="4:38" x14ac:dyDescent="0.2">
      <c r="D100" s="1" t="str">
        <f t="shared" si="25"/>
        <v/>
      </c>
      <c r="E100" s="4" t="str">
        <f t="shared" si="15"/>
        <v/>
      </c>
      <c r="F100" s="4" t="str">
        <f t="shared" si="26"/>
        <v/>
      </c>
      <c r="G100" s="5" t="str">
        <f t="shared" si="27"/>
        <v/>
      </c>
      <c r="H100" s="6" t="str">
        <f t="shared" si="28"/>
        <v/>
      </c>
      <c r="I100" s="7" t="str">
        <f t="shared" si="29"/>
        <v/>
      </c>
      <c r="J100" s="2" t="str">
        <f t="shared" si="36"/>
        <v/>
      </c>
      <c r="K100" s="2"/>
      <c r="L100" s="2"/>
      <c r="M100" s="2"/>
      <c r="N100" s="2"/>
      <c r="O100" s="2"/>
      <c r="P100" s="2"/>
      <c r="Q100" s="2"/>
      <c r="R100" s="2"/>
      <c r="S100" s="2"/>
      <c r="T100" s="2"/>
      <c r="U100" s="2"/>
      <c r="V100" s="2"/>
      <c r="W100" s="2"/>
      <c r="X100" s="2"/>
      <c r="Y100" s="2"/>
      <c r="Z100" s="66"/>
      <c r="AA100" s="56">
        <f t="shared" si="30"/>
        <v>73</v>
      </c>
      <c r="AB100" s="57">
        <f t="shared" si="31"/>
        <v>130.01027334974205</v>
      </c>
      <c r="AC100" s="57">
        <f t="shared" si="32"/>
        <v>5.6884174393406948</v>
      </c>
      <c r="AE100" s="72" t="str">
        <f t="shared" si="33"/>
        <v/>
      </c>
      <c r="AF100" s="57">
        <f t="shared" si="34"/>
        <v>126.51715423175449</v>
      </c>
      <c r="AG100" s="57"/>
      <c r="AH100" s="72" t="str">
        <f t="shared" si="24"/>
        <v/>
      </c>
      <c r="AI100" s="57">
        <f t="shared" si="35"/>
        <v>133.62999189254282</v>
      </c>
      <c r="AJ100" s="57"/>
      <c r="AK100" s="57"/>
      <c r="AL100" s="57"/>
    </row>
    <row r="101" spans="4:38" x14ac:dyDescent="0.2">
      <c r="D101" s="1" t="str">
        <f t="shared" si="25"/>
        <v/>
      </c>
      <c r="E101" s="4" t="str">
        <f t="shared" ref="E101:E111" si="37">IF($AA101&lt;$C$29,E100+1/$C$31,"")</f>
        <v/>
      </c>
      <c r="F101" s="4" t="str">
        <f t="shared" si="26"/>
        <v/>
      </c>
      <c r="G101" s="5" t="str">
        <f t="shared" si="27"/>
        <v/>
      </c>
      <c r="H101" s="6" t="str">
        <f t="shared" si="28"/>
        <v/>
      </c>
      <c r="I101" s="7" t="str">
        <f t="shared" si="29"/>
        <v/>
      </c>
      <c r="J101" s="2" t="str">
        <f t="shared" si="36"/>
        <v/>
      </c>
      <c r="K101" s="2"/>
      <c r="L101" s="2"/>
      <c r="M101" s="2"/>
      <c r="N101" s="2"/>
      <c r="O101" s="2"/>
      <c r="P101" s="2"/>
      <c r="Q101" s="2"/>
      <c r="R101" s="2"/>
      <c r="S101" s="2"/>
      <c r="T101" s="2"/>
      <c r="U101" s="2"/>
      <c r="V101" s="2"/>
      <c r="W101" s="2"/>
      <c r="X101" s="2"/>
      <c r="Y101" s="2"/>
      <c r="Z101" s="66"/>
      <c r="AA101" s="56">
        <f t="shared" si="30"/>
        <v>74</v>
      </c>
      <c r="AB101" s="57">
        <f t="shared" si="31"/>
        <v>130.01027334974205</v>
      </c>
      <c r="AC101" s="57">
        <f t="shared" si="32"/>
        <v>5.6884174393406948</v>
      </c>
      <c r="AE101" s="72" t="str">
        <f t="shared" si="33"/>
        <v/>
      </c>
      <c r="AF101" s="57">
        <f t="shared" si="34"/>
        <v>126.51715423175449</v>
      </c>
      <c r="AG101" s="57"/>
      <c r="AH101" s="72" t="str">
        <f t="shared" si="24"/>
        <v/>
      </c>
      <c r="AI101" s="57">
        <f t="shared" si="35"/>
        <v>133.62999189254282</v>
      </c>
      <c r="AJ101" s="57"/>
      <c r="AK101" s="57"/>
      <c r="AL101" s="57"/>
    </row>
    <row r="102" spans="4:38" x14ac:dyDescent="0.2">
      <c r="D102" s="1" t="str">
        <f t="shared" si="25"/>
        <v/>
      </c>
      <c r="E102" s="4" t="str">
        <f t="shared" si="37"/>
        <v/>
      </c>
      <c r="F102" s="4" t="str">
        <f t="shared" si="26"/>
        <v/>
      </c>
      <c r="G102" s="5" t="str">
        <f t="shared" si="27"/>
        <v/>
      </c>
      <c r="H102" s="6" t="str">
        <f t="shared" si="28"/>
        <v/>
      </c>
      <c r="I102" s="7" t="str">
        <f t="shared" si="29"/>
        <v/>
      </c>
      <c r="J102" s="2" t="str">
        <f t="shared" si="36"/>
        <v/>
      </c>
      <c r="K102" s="2"/>
      <c r="L102" s="2"/>
      <c r="M102" s="2"/>
      <c r="N102" s="2"/>
      <c r="O102" s="2"/>
      <c r="P102" s="2"/>
      <c r="Q102" s="2"/>
      <c r="R102" s="2"/>
      <c r="S102" s="2"/>
      <c r="T102" s="2"/>
      <c r="U102" s="2"/>
      <c r="V102" s="2"/>
      <c r="W102" s="2"/>
      <c r="X102" s="2"/>
      <c r="Y102" s="2"/>
      <c r="Z102" s="66"/>
      <c r="AA102" s="56">
        <f t="shared" si="30"/>
        <v>75</v>
      </c>
      <c r="AB102" s="57">
        <f t="shared" si="31"/>
        <v>130.01027334974205</v>
      </c>
      <c r="AC102" s="57">
        <f t="shared" si="32"/>
        <v>5.6884174393406948</v>
      </c>
      <c r="AE102" s="72" t="str">
        <f t="shared" si="33"/>
        <v/>
      </c>
      <c r="AF102" s="57">
        <f t="shared" si="34"/>
        <v>126.51715423175449</v>
      </c>
      <c r="AG102" s="57"/>
      <c r="AH102" s="72" t="str">
        <f t="shared" si="24"/>
        <v/>
      </c>
      <c r="AI102" s="57">
        <f t="shared" si="35"/>
        <v>133.62999189254282</v>
      </c>
      <c r="AJ102" s="57"/>
      <c r="AK102" s="57"/>
      <c r="AL102" s="57"/>
    </row>
    <row r="103" spans="4:38" x14ac:dyDescent="0.2">
      <c r="D103" s="1" t="str">
        <f t="shared" si="25"/>
        <v/>
      </c>
      <c r="E103" s="4" t="str">
        <f t="shared" si="37"/>
        <v/>
      </c>
      <c r="F103" s="4" t="str">
        <f t="shared" si="26"/>
        <v/>
      </c>
      <c r="G103" s="5" t="str">
        <f t="shared" si="27"/>
        <v/>
      </c>
      <c r="H103" s="6" t="str">
        <f t="shared" si="28"/>
        <v/>
      </c>
      <c r="I103" s="7" t="str">
        <f t="shared" si="29"/>
        <v/>
      </c>
      <c r="J103" s="2" t="str">
        <f t="shared" si="36"/>
        <v/>
      </c>
      <c r="K103" s="2"/>
      <c r="L103" s="2"/>
      <c r="M103" s="2"/>
      <c r="N103" s="2"/>
      <c r="O103" s="2"/>
      <c r="P103" s="2"/>
      <c r="Q103" s="2"/>
      <c r="R103" s="2"/>
      <c r="S103" s="2"/>
      <c r="T103" s="2"/>
      <c r="U103" s="2"/>
      <c r="V103" s="2"/>
      <c r="W103" s="2"/>
      <c r="X103" s="2"/>
      <c r="Y103" s="2"/>
      <c r="Z103" s="66"/>
      <c r="AA103" s="56">
        <f t="shared" si="30"/>
        <v>76</v>
      </c>
      <c r="AB103" s="57">
        <f t="shared" si="31"/>
        <v>130.01027334974205</v>
      </c>
      <c r="AC103" s="57">
        <f t="shared" si="32"/>
        <v>5.6884174393406948</v>
      </c>
      <c r="AE103" s="72" t="str">
        <f t="shared" si="33"/>
        <v/>
      </c>
      <c r="AF103" s="57">
        <f t="shared" si="34"/>
        <v>126.51715423175449</v>
      </c>
      <c r="AG103" s="57"/>
      <c r="AH103" s="72" t="str">
        <f t="shared" si="24"/>
        <v/>
      </c>
      <c r="AI103" s="57">
        <f t="shared" si="35"/>
        <v>133.62999189254282</v>
      </c>
      <c r="AJ103" s="57"/>
      <c r="AK103" s="57"/>
      <c r="AL103" s="57"/>
    </row>
    <row r="104" spans="4:38" x14ac:dyDescent="0.2">
      <c r="D104" s="1" t="str">
        <f t="shared" si="25"/>
        <v/>
      </c>
      <c r="E104" s="4" t="str">
        <f t="shared" si="37"/>
        <v/>
      </c>
      <c r="F104" s="4" t="str">
        <f t="shared" si="26"/>
        <v/>
      </c>
      <c r="G104" s="5" t="str">
        <f t="shared" si="27"/>
        <v/>
      </c>
      <c r="H104" s="6" t="str">
        <f t="shared" si="28"/>
        <v/>
      </c>
      <c r="I104" s="7" t="str">
        <f t="shared" si="29"/>
        <v/>
      </c>
      <c r="J104" s="2" t="str">
        <f t="shared" si="36"/>
        <v/>
      </c>
      <c r="K104" s="2"/>
      <c r="L104" s="2"/>
      <c r="M104" s="2"/>
      <c r="N104" s="2"/>
      <c r="O104" s="2"/>
      <c r="P104" s="2"/>
      <c r="Q104" s="2"/>
      <c r="R104" s="2"/>
      <c r="S104" s="2"/>
      <c r="T104" s="2"/>
      <c r="U104" s="2"/>
      <c r="V104" s="2"/>
      <c r="W104" s="2"/>
      <c r="X104" s="2"/>
      <c r="Y104" s="2"/>
      <c r="Z104" s="66"/>
      <c r="AA104" s="56">
        <f t="shared" si="30"/>
        <v>77</v>
      </c>
      <c r="AB104" s="57">
        <f t="shared" si="31"/>
        <v>130.01027334974205</v>
      </c>
      <c r="AC104" s="57">
        <f t="shared" si="32"/>
        <v>5.6884174393406948</v>
      </c>
      <c r="AE104" s="72" t="str">
        <f t="shared" si="33"/>
        <v/>
      </c>
      <c r="AF104" s="57">
        <f t="shared" si="34"/>
        <v>126.51715423175449</v>
      </c>
      <c r="AG104" s="57"/>
      <c r="AH104" s="72" t="str">
        <f t="shared" si="24"/>
        <v/>
      </c>
      <c r="AI104" s="57">
        <f t="shared" si="35"/>
        <v>133.62999189254282</v>
      </c>
      <c r="AJ104" s="57"/>
      <c r="AK104" s="57"/>
      <c r="AL104" s="57"/>
    </row>
    <row r="105" spans="4:38" x14ac:dyDescent="0.2">
      <c r="D105" s="1" t="str">
        <f t="shared" si="25"/>
        <v/>
      </c>
      <c r="E105" s="4" t="str">
        <f t="shared" si="37"/>
        <v/>
      </c>
      <c r="F105" s="4" t="str">
        <f t="shared" si="26"/>
        <v/>
      </c>
      <c r="G105" s="5" t="str">
        <f t="shared" si="27"/>
        <v/>
      </c>
      <c r="H105" s="6" t="str">
        <f t="shared" si="28"/>
        <v/>
      </c>
      <c r="I105" s="7" t="str">
        <f t="shared" si="29"/>
        <v/>
      </c>
      <c r="J105" s="2" t="str">
        <f t="shared" si="36"/>
        <v/>
      </c>
      <c r="K105" s="2"/>
      <c r="L105" s="2"/>
      <c r="M105" s="2"/>
      <c r="N105" s="2"/>
      <c r="O105" s="2"/>
      <c r="P105" s="2"/>
      <c r="Q105" s="2"/>
      <c r="R105" s="2"/>
      <c r="S105" s="2"/>
      <c r="T105" s="2"/>
      <c r="U105" s="2"/>
      <c r="V105" s="2"/>
      <c r="W105" s="2"/>
      <c r="X105" s="2"/>
      <c r="Y105" s="2"/>
      <c r="Z105" s="66"/>
      <c r="AA105" s="56">
        <f t="shared" si="30"/>
        <v>78</v>
      </c>
      <c r="AB105" s="57">
        <f t="shared" si="31"/>
        <v>130.01027334974205</v>
      </c>
      <c r="AC105" s="57">
        <f t="shared" si="32"/>
        <v>5.6884174393406948</v>
      </c>
      <c r="AE105" s="72" t="str">
        <f t="shared" si="33"/>
        <v/>
      </c>
      <c r="AF105" s="57">
        <f t="shared" si="34"/>
        <v>126.51715423175449</v>
      </c>
      <c r="AG105" s="57"/>
      <c r="AH105" s="72" t="str">
        <f t="shared" ref="AH105:AH111" si="38">IF($F104="","",IF($E104=$C$29,AI104,$F105/(1+AH$22/100)^($E105*AA$31)))</f>
        <v/>
      </c>
      <c r="AI105" s="57">
        <f t="shared" si="35"/>
        <v>133.62999189254282</v>
      </c>
      <c r="AJ105" s="57"/>
      <c r="AK105" s="57"/>
      <c r="AL105" s="57"/>
    </row>
    <row r="106" spans="4:38" x14ac:dyDescent="0.2">
      <c r="D106" s="1" t="str">
        <f t="shared" si="25"/>
        <v/>
      </c>
      <c r="E106" s="4" t="str">
        <f t="shared" si="37"/>
        <v/>
      </c>
      <c r="F106" s="4" t="str">
        <f t="shared" si="26"/>
        <v/>
      </c>
      <c r="G106" s="5" t="str">
        <f t="shared" si="27"/>
        <v/>
      </c>
      <c r="H106" s="6" t="str">
        <f t="shared" si="28"/>
        <v/>
      </c>
      <c r="I106" s="7" t="str">
        <f t="shared" si="29"/>
        <v/>
      </c>
      <c r="J106" s="2" t="str">
        <f t="shared" si="36"/>
        <v/>
      </c>
      <c r="K106" s="2"/>
      <c r="L106" s="2"/>
      <c r="M106" s="2"/>
      <c r="N106" s="2"/>
      <c r="O106" s="2"/>
      <c r="P106" s="2"/>
      <c r="Q106" s="2"/>
      <c r="R106" s="2"/>
      <c r="S106" s="2"/>
      <c r="T106" s="2"/>
      <c r="U106" s="2"/>
      <c r="V106" s="2"/>
      <c r="W106" s="2"/>
      <c r="X106" s="2"/>
      <c r="Y106" s="2"/>
      <c r="Z106" s="66"/>
      <c r="AA106" s="56">
        <f t="shared" si="30"/>
        <v>79</v>
      </c>
      <c r="AB106" s="57">
        <f t="shared" si="31"/>
        <v>130.01027334974205</v>
      </c>
      <c r="AC106" s="57">
        <f t="shared" si="32"/>
        <v>5.6884174393406948</v>
      </c>
      <c r="AE106" s="72" t="str">
        <f t="shared" si="33"/>
        <v/>
      </c>
      <c r="AF106" s="57">
        <f t="shared" si="34"/>
        <v>126.51715423175449</v>
      </c>
      <c r="AG106" s="57"/>
      <c r="AH106" s="72" t="str">
        <f t="shared" si="38"/>
        <v/>
      </c>
      <c r="AI106" s="57">
        <f t="shared" si="35"/>
        <v>133.62999189254282</v>
      </c>
      <c r="AJ106" s="57"/>
      <c r="AK106" s="57"/>
      <c r="AL106" s="57"/>
    </row>
    <row r="107" spans="4:38" x14ac:dyDescent="0.2">
      <c r="D107" s="1" t="str">
        <f t="shared" si="25"/>
        <v/>
      </c>
      <c r="E107" s="4" t="str">
        <f t="shared" si="37"/>
        <v/>
      </c>
      <c r="F107" s="4" t="str">
        <f t="shared" si="26"/>
        <v/>
      </c>
      <c r="G107" s="5" t="str">
        <f t="shared" si="27"/>
        <v/>
      </c>
      <c r="H107" s="6" t="str">
        <f t="shared" si="28"/>
        <v/>
      </c>
      <c r="I107" s="7" t="str">
        <f t="shared" si="29"/>
        <v/>
      </c>
      <c r="J107" s="2" t="str">
        <f t="shared" si="36"/>
        <v/>
      </c>
      <c r="K107" s="2"/>
      <c r="L107" s="2"/>
      <c r="M107" s="2"/>
      <c r="N107" s="2"/>
      <c r="O107" s="2"/>
      <c r="P107" s="2"/>
      <c r="Q107" s="2"/>
      <c r="R107" s="2"/>
      <c r="S107" s="2"/>
      <c r="T107" s="2"/>
      <c r="U107" s="2"/>
      <c r="V107" s="2"/>
      <c r="W107" s="2"/>
      <c r="X107" s="2"/>
      <c r="Y107" s="2"/>
      <c r="Z107" s="66"/>
      <c r="AA107" s="56">
        <f t="shared" si="30"/>
        <v>80</v>
      </c>
      <c r="AB107" s="57">
        <f t="shared" si="31"/>
        <v>130.01027334974205</v>
      </c>
      <c r="AC107" s="57">
        <f t="shared" si="32"/>
        <v>5.6884174393406948</v>
      </c>
      <c r="AE107" s="72" t="str">
        <f t="shared" si="33"/>
        <v/>
      </c>
      <c r="AF107" s="57">
        <f t="shared" si="34"/>
        <v>126.51715423175449</v>
      </c>
      <c r="AG107" s="57"/>
      <c r="AH107" s="72" t="str">
        <f t="shared" si="38"/>
        <v/>
      </c>
      <c r="AI107" s="57">
        <f t="shared" si="35"/>
        <v>133.62999189254282</v>
      </c>
      <c r="AJ107" s="57"/>
      <c r="AK107" s="57"/>
      <c r="AL107" s="57"/>
    </row>
    <row r="108" spans="4:38" x14ac:dyDescent="0.2">
      <c r="D108" s="1" t="str">
        <f t="shared" si="25"/>
        <v/>
      </c>
      <c r="E108" s="4" t="str">
        <f t="shared" si="37"/>
        <v/>
      </c>
      <c r="F108" s="4" t="str">
        <f t="shared" si="26"/>
        <v/>
      </c>
      <c r="G108" s="5" t="str">
        <f t="shared" si="27"/>
        <v/>
      </c>
      <c r="H108" s="6" t="str">
        <f t="shared" si="28"/>
        <v/>
      </c>
      <c r="I108" s="7" t="str">
        <f t="shared" si="29"/>
        <v/>
      </c>
      <c r="J108" s="2" t="str">
        <f t="shared" si="36"/>
        <v/>
      </c>
      <c r="K108" s="2"/>
      <c r="L108" s="2"/>
      <c r="M108" s="2"/>
      <c r="N108" s="2"/>
      <c r="O108" s="2"/>
      <c r="P108" s="2"/>
      <c r="Q108" s="2"/>
      <c r="R108" s="2"/>
      <c r="S108" s="2"/>
      <c r="T108" s="2"/>
      <c r="U108" s="2"/>
      <c r="V108" s="2"/>
      <c r="W108" s="2"/>
      <c r="X108" s="2"/>
      <c r="Y108" s="2"/>
      <c r="Z108" s="66"/>
      <c r="AA108" s="56">
        <f t="shared" si="30"/>
        <v>81</v>
      </c>
      <c r="AB108" s="57">
        <f t="shared" si="31"/>
        <v>130.01027334974205</v>
      </c>
      <c r="AC108" s="57">
        <f t="shared" si="32"/>
        <v>5.6884174393406948</v>
      </c>
      <c r="AE108" s="72" t="str">
        <f t="shared" si="33"/>
        <v/>
      </c>
      <c r="AF108" s="57">
        <f t="shared" si="34"/>
        <v>126.51715423175449</v>
      </c>
      <c r="AG108" s="57"/>
      <c r="AH108" s="72" t="str">
        <f t="shared" si="38"/>
        <v/>
      </c>
      <c r="AI108" s="57">
        <f t="shared" si="35"/>
        <v>133.62999189254282</v>
      </c>
      <c r="AJ108" s="57"/>
      <c r="AK108" s="57"/>
      <c r="AL108" s="57"/>
    </row>
    <row r="109" spans="4:38" x14ac:dyDescent="0.2">
      <c r="D109" s="1" t="str">
        <f t="shared" si="25"/>
        <v/>
      </c>
      <c r="E109" s="4" t="str">
        <f t="shared" si="37"/>
        <v/>
      </c>
      <c r="F109" s="4" t="str">
        <f t="shared" si="26"/>
        <v/>
      </c>
      <c r="G109" s="5" t="str">
        <f t="shared" si="27"/>
        <v/>
      </c>
      <c r="H109" s="6" t="str">
        <f t="shared" si="28"/>
        <v/>
      </c>
      <c r="I109" s="7" t="str">
        <f t="shared" si="29"/>
        <v/>
      </c>
      <c r="J109" s="2" t="str">
        <f t="shared" si="36"/>
        <v/>
      </c>
      <c r="K109" s="2"/>
      <c r="L109" s="2"/>
      <c r="M109" s="2"/>
      <c r="N109" s="2"/>
      <c r="O109" s="2"/>
      <c r="P109" s="2"/>
      <c r="Q109" s="2"/>
      <c r="R109" s="2"/>
      <c r="S109" s="2"/>
      <c r="T109" s="2"/>
      <c r="U109" s="2"/>
      <c r="V109" s="2"/>
      <c r="W109" s="2"/>
      <c r="X109" s="2"/>
      <c r="Y109" s="2"/>
      <c r="Z109" s="66"/>
      <c r="AA109" s="56">
        <f t="shared" si="30"/>
        <v>82</v>
      </c>
      <c r="AB109" s="57">
        <f t="shared" si="31"/>
        <v>130.01027334974205</v>
      </c>
      <c r="AC109" s="57">
        <f t="shared" si="32"/>
        <v>5.6884174393406948</v>
      </c>
      <c r="AE109" s="72" t="str">
        <f t="shared" si="33"/>
        <v/>
      </c>
      <c r="AF109" s="57">
        <f t="shared" si="34"/>
        <v>126.51715423175449</v>
      </c>
      <c r="AG109" s="57"/>
      <c r="AH109" s="72" t="str">
        <f t="shared" si="38"/>
        <v/>
      </c>
      <c r="AI109" s="57">
        <f t="shared" si="35"/>
        <v>133.62999189254282</v>
      </c>
      <c r="AJ109" s="57"/>
      <c r="AK109" s="57"/>
      <c r="AL109" s="57"/>
    </row>
    <row r="110" spans="4:38" x14ac:dyDescent="0.2">
      <c r="D110" s="1" t="str">
        <f t="shared" si="25"/>
        <v/>
      </c>
      <c r="E110" s="4" t="str">
        <f t="shared" si="37"/>
        <v/>
      </c>
      <c r="F110" s="4" t="str">
        <f t="shared" si="26"/>
        <v/>
      </c>
      <c r="G110" s="5" t="str">
        <f t="shared" si="27"/>
        <v/>
      </c>
      <c r="H110" s="6" t="str">
        <f t="shared" si="28"/>
        <v/>
      </c>
      <c r="I110" s="7" t="str">
        <f t="shared" si="29"/>
        <v/>
      </c>
      <c r="J110" s="2" t="str">
        <f t="shared" si="36"/>
        <v/>
      </c>
      <c r="K110" s="2"/>
      <c r="L110" s="2"/>
      <c r="M110" s="2"/>
      <c r="N110" s="2"/>
      <c r="O110" s="2"/>
      <c r="P110" s="2"/>
      <c r="Q110" s="2"/>
      <c r="R110" s="2"/>
      <c r="S110" s="2"/>
      <c r="T110" s="2"/>
      <c r="U110" s="2"/>
      <c r="V110" s="2"/>
      <c r="W110" s="2"/>
      <c r="X110" s="2"/>
      <c r="Y110" s="2"/>
      <c r="Z110" s="66"/>
      <c r="AA110" s="56">
        <f t="shared" si="30"/>
        <v>83</v>
      </c>
      <c r="AB110" s="57">
        <f t="shared" si="31"/>
        <v>130.01027334974205</v>
      </c>
      <c r="AC110" s="57">
        <f t="shared" si="32"/>
        <v>5.6884174393406948</v>
      </c>
      <c r="AE110" s="72" t="str">
        <f t="shared" si="33"/>
        <v/>
      </c>
      <c r="AF110" s="57">
        <f t="shared" si="34"/>
        <v>126.51715423175449</v>
      </c>
      <c r="AG110" s="57"/>
      <c r="AH110" s="72" t="str">
        <f t="shared" si="38"/>
        <v/>
      </c>
      <c r="AI110" s="57">
        <f t="shared" si="35"/>
        <v>133.62999189254282</v>
      </c>
      <c r="AJ110" s="57"/>
      <c r="AK110" s="57"/>
      <c r="AL110" s="57"/>
    </row>
    <row r="111" spans="4:38" x14ac:dyDescent="0.2">
      <c r="D111" s="1" t="str">
        <f t="shared" si="25"/>
        <v/>
      </c>
      <c r="E111" s="4" t="str">
        <f t="shared" si="37"/>
        <v/>
      </c>
      <c r="F111" s="4" t="str">
        <f t="shared" si="26"/>
        <v/>
      </c>
      <c r="G111" s="5" t="str">
        <f t="shared" si="27"/>
        <v/>
      </c>
      <c r="H111" s="6" t="str">
        <f t="shared" si="28"/>
        <v/>
      </c>
      <c r="I111" s="7" t="str">
        <f t="shared" si="29"/>
        <v/>
      </c>
      <c r="J111" s="2" t="str">
        <f t="shared" si="36"/>
        <v/>
      </c>
      <c r="K111" s="2"/>
      <c r="L111" s="2"/>
      <c r="M111" s="2"/>
      <c r="N111" s="2"/>
      <c r="O111" s="2"/>
      <c r="P111" s="2"/>
      <c r="Q111" s="2"/>
      <c r="R111" s="2"/>
      <c r="S111" s="2"/>
      <c r="T111" s="2"/>
      <c r="U111" s="2"/>
      <c r="V111" s="2"/>
      <c r="W111" s="2"/>
      <c r="X111" s="2"/>
      <c r="Y111" s="2"/>
      <c r="Z111" s="66"/>
      <c r="AA111" s="56">
        <f t="shared" si="30"/>
        <v>84</v>
      </c>
      <c r="AB111" s="57">
        <f t="shared" si="31"/>
        <v>130.01027334974205</v>
      </c>
      <c r="AC111" s="57">
        <f t="shared" si="32"/>
        <v>5.6884174393406948</v>
      </c>
      <c r="AE111" s="72" t="str">
        <f t="shared" si="33"/>
        <v/>
      </c>
      <c r="AF111" s="57">
        <f t="shared" si="34"/>
        <v>126.51715423175449</v>
      </c>
      <c r="AG111" s="57"/>
      <c r="AH111" s="72" t="str">
        <f t="shared" si="38"/>
        <v/>
      </c>
      <c r="AI111" s="57">
        <f t="shared" si="35"/>
        <v>133.62999189254282</v>
      </c>
      <c r="AJ111" s="57"/>
      <c r="AK111" s="57"/>
      <c r="AL111" s="57"/>
    </row>
  </sheetData>
  <sheetProtection password="DC54" sheet="1" objects="1" scenarios="1"/>
  <mergeCells count="14">
    <mergeCell ref="AD16:AE16"/>
    <mergeCell ref="B3:J3"/>
    <mergeCell ref="B5:J5"/>
    <mergeCell ref="B23:J23"/>
    <mergeCell ref="B6:J6"/>
    <mergeCell ref="B7:J7"/>
    <mergeCell ref="B8:J8"/>
    <mergeCell ref="B9:J9"/>
    <mergeCell ref="B10:J10"/>
    <mergeCell ref="B12:J12"/>
    <mergeCell ref="B13:J13"/>
    <mergeCell ref="B14:J14"/>
    <mergeCell ref="B16:J16"/>
    <mergeCell ref="B17:J17"/>
  </mergeCells>
  <phoneticPr fontId="5" type="noConversion"/>
  <dataValidations count="3">
    <dataValidation type="decimal" allowBlank="1" showInputMessage="1" showErrorMessage="1" sqref="AH21 C28 AE21">
      <formula1>0</formula1>
      <formula2>100</formula2>
    </dataValidation>
    <dataValidation allowBlank="1" showDropDown="1" showInputMessage="1" showErrorMessage="1" sqref="C31"/>
    <dataValidation type="whole" allowBlank="1" showInputMessage="1" showErrorMessage="1" error="Whole number not greater than 15" sqref="C29">
      <formula1>0</formula1>
      <formula2>30</formula2>
    </dataValidation>
  </dataValidations>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AL37"/>
  <sheetViews>
    <sheetView showGridLines="0" workbookViewId="0">
      <selection activeCell="G9" sqref="G9"/>
    </sheetView>
  </sheetViews>
  <sheetFormatPr defaultRowHeight="12.75" x14ac:dyDescent="0.2"/>
  <cols>
    <col min="1" max="2" width="10" style="1" customWidth="1"/>
    <col min="3" max="5" width="9.140625" style="1"/>
    <col min="6" max="6" width="10.28515625" style="1" customWidth="1"/>
    <col min="7" max="26" width="9.140625" style="1"/>
    <col min="27" max="27" width="9.140625" style="56"/>
    <col min="28" max="28" width="11.5703125" style="56" bestFit="1" customWidth="1"/>
    <col min="29" max="30" width="12.5703125" style="56" bestFit="1" customWidth="1"/>
    <col min="31" max="31" width="13.7109375" style="56" bestFit="1" customWidth="1"/>
    <col min="32" max="32" width="11.5703125" style="56" bestFit="1" customWidth="1"/>
    <col min="33" max="38" width="9.140625" style="56"/>
    <col min="39" max="16384" width="9.140625" style="1"/>
  </cols>
  <sheetData>
    <row r="1" spans="3:37" ht="27.75" customHeight="1" x14ac:dyDescent="0.2">
      <c r="AB1" s="56">
        <f>1+G10/100</f>
        <v>1.08</v>
      </c>
      <c r="AG1" s="56">
        <f>1+I10/100</f>
        <v>1.02</v>
      </c>
    </row>
    <row r="2" spans="3:37" x14ac:dyDescent="0.2">
      <c r="C2" s="37"/>
      <c r="D2" s="38"/>
      <c r="E2" s="38"/>
      <c r="F2" s="38"/>
      <c r="G2" s="38"/>
      <c r="H2" s="38"/>
      <c r="I2" s="38"/>
      <c r="J2" s="38"/>
      <c r="K2" s="38"/>
      <c r="L2" s="38"/>
      <c r="M2" s="39"/>
      <c r="AB2" s="56">
        <f>G9</f>
        <v>5</v>
      </c>
      <c r="AG2" s="56">
        <f>I9</f>
        <v>8</v>
      </c>
    </row>
    <row r="3" spans="3:37" x14ac:dyDescent="0.2">
      <c r="C3" s="30"/>
      <c r="D3" s="40" t="s">
        <v>81</v>
      </c>
      <c r="E3" s="31"/>
      <c r="F3" s="31"/>
      <c r="G3" s="31"/>
      <c r="H3" s="31"/>
      <c r="I3" s="31"/>
      <c r="J3" s="31"/>
      <c r="K3" s="31"/>
      <c r="L3" s="31"/>
      <c r="M3" s="32"/>
      <c r="AA3" s="56">
        <v>0</v>
      </c>
      <c r="AF3" s="56">
        <v>0</v>
      </c>
    </row>
    <row r="4" spans="3:37" x14ac:dyDescent="0.2">
      <c r="C4" s="30"/>
      <c r="D4" s="40" t="s">
        <v>97</v>
      </c>
      <c r="E4" s="31"/>
      <c r="F4" s="31"/>
      <c r="G4" s="31"/>
      <c r="H4" s="31"/>
      <c r="I4" s="31"/>
      <c r="J4" s="31"/>
      <c r="K4" s="31"/>
      <c r="L4" s="31"/>
      <c r="M4" s="32"/>
      <c r="AA4" s="56">
        <v>1</v>
      </c>
      <c r="AB4" s="57">
        <f t="shared" ref="AB4:AB33" si="0">AB$2/AB$1^AA4</f>
        <v>4.6296296296296298</v>
      </c>
      <c r="AC4" s="57">
        <f t="shared" ref="AC4:AC33" si="1">100/AB$1^$AA4</f>
        <v>92.592592592592581</v>
      </c>
      <c r="AD4" s="57">
        <f t="shared" ref="AD4:AD33" si="2">AA4*AB4</f>
        <v>4.6296296296296298</v>
      </c>
      <c r="AE4" s="57">
        <f t="shared" ref="AE4:AE33" si="3">AC4*AA4</f>
        <v>92.592592592592581</v>
      </c>
      <c r="AF4" s="57">
        <f>(SUM(AD2:AD4)+AE4)/(SUM(AB4:AB4)+AC4)</f>
        <v>1</v>
      </c>
      <c r="AG4" s="57">
        <f t="shared" ref="AG4:AG33" si="4">AG$2/AG$1^AA4</f>
        <v>7.8431372549019605</v>
      </c>
      <c r="AH4" s="57">
        <f t="shared" ref="AH4:AH33" si="5">100/$AG$1^$AA4</f>
        <v>98.039215686274503</v>
      </c>
      <c r="AI4" s="57">
        <f t="shared" ref="AI4:AI33" si="6">AA4*AG4</f>
        <v>7.8431372549019605</v>
      </c>
      <c r="AJ4" s="57">
        <f t="shared" ref="AJ4:AJ33" si="7">AH4*AA4</f>
        <v>98.039215686274503</v>
      </c>
      <c r="AK4" s="57">
        <f>(SUM(AI2:AI4)+AJ4)/(SUM(AG4:AG4)+AH4)</f>
        <v>1</v>
      </c>
    </row>
    <row r="5" spans="3:37" x14ac:dyDescent="0.2">
      <c r="C5" s="30"/>
      <c r="D5" s="31"/>
      <c r="E5" s="31"/>
      <c r="F5" s="31"/>
      <c r="G5" s="31"/>
      <c r="H5" s="31"/>
      <c r="I5" s="31"/>
      <c r="J5" s="31"/>
      <c r="K5" s="31"/>
      <c r="L5" s="31"/>
      <c r="M5" s="32"/>
      <c r="AA5" s="56">
        <f>AA4+1</f>
        <v>2</v>
      </c>
      <c r="AB5" s="57">
        <f t="shared" si="0"/>
        <v>4.2866941015089157</v>
      </c>
      <c r="AC5" s="57">
        <f t="shared" si="1"/>
        <v>85.733882030178322</v>
      </c>
      <c r="AD5" s="57">
        <f t="shared" si="2"/>
        <v>8.5733882030178314</v>
      </c>
      <c r="AE5" s="57">
        <f t="shared" si="3"/>
        <v>171.46776406035664</v>
      </c>
      <c r="AF5" s="57">
        <f>(SUM(AD$4:AD5)+AE5)/(SUM(AB$4:AB5)+AC5)</f>
        <v>1.9510869565217392</v>
      </c>
      <c r="AG5" s="57">
        <f t="shared" si="4"/>
        <v>7.6893502499038835</v>
      </c>
      <c r="AH5" s="57">
        <f t="shared" si="5"/>
        <v>96.116878123798543</v>
      </c>
      <c r="AI5" s="57">
        <f t="shared" si="6"/>
        <v>15.378700499807767</v>
      </c>
      <c r="AJ5" s="57">
        <f t="shared" si="7"/>
        <v>192.23375624759709</v>
      </c>
      <c r="AK5" s="57">
        <f>(SUM(AI$4:AI5)+AJ5)/(SUM(AG$4:AG5)+AH5)</f>
        <v>1.9297520661157024</v>
      </c>
    </row>
    <row r="6" spans="3:37" x14ac:dyDescent="0.2">
      <c r="C6" s="30"/>
      <c r="D6" s="40" t="s">
        <v>85</v>
      </c>
      <c r="E6" s="31"/>
      <c r="F6" s="31"/>
      <c r="G6" s="31"/>
      <c r="H6" s="31"/>
      <c r="I6" s="31"/>
      <c r="J6" s="31"/>
      <c r="K6" s="31"/>
      <c r="L6" s="31"/>
      <c r="M6" s="32"/>
      <c r="AA6" s="56">
        <f t="shared" ref="AA6:AA7" si="8">AA5+1</f>
        <v>3</v>
      </c>
      <c r="AB6" s="57">
        <f t="shared" si="0"/>
        <v>3.969161205100848</v>
      </c>
      <c r="AC6" s="57">
        <f t="shared" si="1"/>
        <v>79.383224102016953</v>
      </c>
      <c r="AD6" s="57">
        <f t="shared" si="2"/>
        <v>11.907483615302544</v>
      </c>
      <c r="AE6" s="57">
        <f t="shared" si="3"/>
        <v>238.14967230605086</v>
      </c>
      <c r="AF6" s="57">
        <f>(SUM(AD$4:AD6)+AE6)/(SUM(AB$4:AB6)+AC6)</f>
        <v>2.853190171381375</v>
      </c>
      <c r="AG6" s="57">
        <f t="shared" si="4"/>
        <v>7.5385786763763569</v>
      </c>
      <c r="AH6" s="57">
        <f t="shared" si="5"/>
        <v>94.232233454704456</v>
      </c>
      <c r="AI6" s="57">
        <f t="shared" si="6"/>
        <v>22.615736029129071</v>
      </c>
      <c r="AJ6" s="57">
        <f t="shared" si="7"/>
        <v>282.69670036411338</v>
      </c>
      <c r="AK6" s="57">
        <f>(SUM(AI$4:AI6)+AJ6)/(SUM(AG$4:AG6)+AH6)</f>
        <v>2.8007249170972472</v>
      </c>
    </row>
    <row r="7" spans="3:37" x14ac:dyDescent="0.2">
      <c r="C7" s="30"/>
      <c r="D7" s="31"/>
      <c r="E7" s="31"/>
      <c r="F7" s="36"/>
      <c r="G7" s="36"/>
      <c r="H7" s="36"/>
      <c r="I7" s="36"/>
      <c r="J7" s="31"/>
      <c r="K7" s="31"/>
      <c r="L7" s="31"/>
      <c r="M7" s="32"/>
      <c r="AA7" s="56">
        <f t="shared" si="8"/>
        <v>4</v>
      </c>
      <c r="AB7" s="57">
        <f t="shared" si="0"/>
        <v>3.675149263982266</v>
      </c>
      <c r="AC7" s="57">
        <f t="shared" si="1"/>
        <v>73.50298527964533</v>
      </c>
      <c r="AD7" s="57">
        <f t="shared" si="2"/>
        <v>14.700597055929064</v>
      </c>
      <c r="AE7" s="57">
        <f t="shared" si="3"/>
        <v>294.01194111858132</v>
      </c>
      <c r="AF7" s="57">
        <f>(SUM(AD$4:AD7)+AE7)/(SUM(AB$4:AB7)+AC7)</f>
        <v>3.7065248049139741</v>
      </c>
      <c r="AG7" s="57">
        <f t="shared" si="4"/>
        <v>7.3907634082121136</v>
      </c>
      <c r="AH7" s="57">
        <f t="shared" si="5"/>
        <v>92.384542602651422</v>
      </c>
      <c r="AI7" s="57">
        <f t="shared" si="6"/>
        <v>29.563053632848455</v>
      </c>
      <c r="AJ7" s="57">
        <f t="shared" si="7"/>
        <v>369.53817041060569</v>
      </c>
      <c r="AK7" s="57">
        <f>(SUM(AI$4:AI7)+AJ7)/(SUM(AG$4:AG7)+AH7)</f>
        <v>3.6219123925916192</v>
      </c>
    </row>
    <row r="8" spans="3:37" x14ac:dyDescent="0.2">
      <c r="C8" s="30"/>
      <c r="D8" s="31"/>
      <c r="E8" s="31"/>
      <c r="F8" s="31"/>
      <c r="G8" s="28" t="s">
        <v>82</v>
      </c>
      <c r="H8" s="28"/>
      <c r="I8" s="28" t="s">
        <v>84</v>
      </c>
      <c r="J8" s="31"/>
      <c r="K8" s="31"/>
      <c r="L8" s="31"/>
      <c r="M8" s="32"/>
      <c r="AA8" s="56">
        <f t="shared" ref="AA8:AA33" si="9">AA7+1</f>
        <v>5</v>
      </c>
      <c r="AB8" s="57">
        <f t="shared" si="0"/>
        <v>3.4029159851687649</v>
      </c>
      <c r="AC8" s="57">
        <f t="shared" si="1"/>
        <v>68.058319703375304</v>
      </c>
      <c r="AD8" s="57">
        <f t="shared" si="2"/>
        <v>17.014579925843826</v>
      </c>
      <c r="AE8" s="57">
        <f t="shared" si="3"/>
        <v>340.29159851687655</v>
      </c>
      <c r="AF8" s="57">
        <f>(SUM(AD$4:AD8)+AE8)/(SUM(AB$4:AB8)+AC8)</f>
        <v>4.5115751056918141</v>
      </c>
      <c r="AG8" s="57">
        <f t="shared" si="4"/>
        <v>7.2458464786393275</v>
      </c>
      <c r="AH8" s="57">
        <f t="shared" si="5"/>
        <v>90.573080982991584</v>
      </c>
      <c r="AI8" s="57">
        <f t="shared" si="6"/>
        <v>36.229232393196639</v>
      </c>
      <c r="AJ8" s="57">
        <f t="shared" si="7"/>
        <v>452.86540491495794</v>
      </c>
      <c r="AK8" s="57">
        <f>(SUM(AI$4:AI8)+AJ8)/(SUM(AG$4:AG8)+AH8)</f>
        <v>4.4004672072546853</v>
      </c>
    </row>
    <row r="9" spans="3:37" x14ac:dyDescent="0.2">
      <c r="C9" s="30"/>
      <c r="D9" s="31"/>
      <c r="E9" s="31"/>
      <c r="F9" s="27" t="s">
        <v>6</v>
      </c>
      <c r="G9" s="53">
        <v>5</v>
      </c>
      <c r="H9" s="33"/>
      <c r="I9" s="54">
        <v>8</v>
      </c>
      <c r="J9" s="31"/>
      <c r="K9" s="31"/>
      <c r="L9" s="31"/>
      <c r="M9" s="32"/>
      <c r="AA9" s="56">
        <f t="shared" si="9"/>
        <v>6</v>
      </c>
      <c r="AB9" s="57">
        <f t="shared" si="0"/>
        <v>3.150848134415523</v>
      </c>
      <c r="AC9" s="57">
        <f t="shared" si="1"/>
        <v>63.016962688310457</v>
      </c>
      <c r="AD9" s="57">
        <f t="shared" si="2"/>
        <v>18.90508880649314</v>
      </c>
      <c r="AE9" s="57">
        <f t="shared" si="3"/>
        <v>378.10177612986274</v>
      </c>
      <c r="AF9" s="57">
        <f>(SUM(AD$4:AD9)+AE9)/(SUM(AB$4:AB9)+AC9)</f>
        <v>5.2690743308156112</v>
      </c>
      <c r="AG9" s="57">
        <f t="shared" si="4"/>
        <v>7.1037710574895359</v>
      </c>
      <c r="AH9" s="57">
        <f t="shared" si="5"/>
        <v>88.797138218619196</v>
      </c>
      <c r="AI9" s="57">
        <f t="shared" si="6"/>
        <v>42.622626344937217</v>
      </c>
      <c r="AJ9" s="57">
        <f t="shared" si="7"/>
        <v>532.7828293117152</v>
      </c>
      <c r="AK9" s="57">
        <f>(SUM(AI$4:AI9)+AJ9)/(SUM(AG$4:AG9)+AH9)</f>
        <v>5.1421494636508935</v>
      </c>
    </row>
    <row r="10" spans="3:37" x14ac:dyDescent="0.2">
      <c r="C10" s="30"/>
      <c r="D10" s="31"/>
      <c r="E10" s="31"/>
      <c r="F10" s="27" t="s">
        <v>83</v>
      </c>
      <c r="G10" s="54">
        <v>8</v>
      </c>
      <c r="H10" s="33"/>
      <c r="I10" s="54">
        <v>2</v>
      </c>
      <c r="J10" s="31"/>
      <c r="K10" s="31"/>
      <c r="L10" s="31"/>
      <c r="M10" s="32"/>
      <c r="AA10" s="56">
        <f t="shared" si="9"/>
        <v>7</v>
      </c>
      <c r="AB10" s="57">
        <f t="shared" si="0"/>
        <v>2.917451976310669</v>
      </c>
      <c r="AC10" s="57">
        <f t="shared" si="1"/>
        <v>58.349039526213382</v>
      </c>
      <c r="AD10" s="57">
        <f t="shared" si="2"/>
        <v>20.422163834174683</v>
      </c>
      <c r="AE10" s="57">
        <f t="shared" si="3"/>
        <v>408.44327668349365</v>
      </c>
      <c r="AF10" s="57">
        <f>(SUM(AD$4:AD10)+AE10)/(SUM(AB$4:AB10)+AC10)</f>
        <v>5.9799820648531643</v>
      </c>
      <c r="AG10" s="57">
        <f t="shared" si="4"/>
        <v>6.9644814289113111</v>
      </c>
      <c r="AH10" s="57">
        <f t="shared" si="5"/>
        <v>87.056017861391396</v>
      </c>
      <c r="AI10" s="57">
        <f t="shared" si="6"/>
        <v>48.751370002379176</v>
      </c>
      <c r="AJ10" s="57">
        <f t="shared" si="7"/>
        <v>609.39212502973976</v>
      </c>
      <c r="AK10" s="57">
        <f>(SUM(AI$4:AI10)+AJ10)/(SUM(AG$4:AG10)+AH10)</f>
        <v>5.8516501580527613</v>
      </c>
    </row>
    <row r="11" spans="3:37" x14ac:dyDescent="0.2">
      <c r="C11" s="30"/>
      <c r="D11" s="31"/>
      <c r="E11" s="31"/>
      <c r="F11" s="31"/>
      <c r="G11" s="31"/>
      <c r="H11" s="31"/>
      <c r="I11" s="31"/>
      <c r="J11" s="31"/>
      <c r="K11" s="31"/>
      <c r="L11" s="31"/>
      <c r="M11" s="32"/>
      <c r="AA11" s="56">
        <f t="shared" si="9"/>
        <v>8</v>
      </c>
      <c r="AB11" s="57">
        <f t="shared" si="0"/>
        <v>2.7013444225098788</v>
      </c>
      <c r="AC11" s="57">
        <f t="shared" si="1"/>
        <v>54.026888450197575</v>
      </c>
      <c r="AD11" s="57">
        <f t="shared" si="2"/>
        <v>21.610755380079031</v>
      </c>
      <c r="AE11" s="57">
        <f t="shared" si="3"/>
        <v>432.2151076015806</v>
      </c>
      <c r="AF11" s="57">
        <f>(SUM(AD$4:AD11)+AE11)/(SUM(AB$4:AB11)+AC11)</f>
        <v>6.6454596587359251</v>
      </c>
      <c r="AG11" s="57">
        <f t="shared" si="4"/>
        <v>6.8279229695208929</v>
      </c>
      <c r="AH11" s="57">
        <f t="shared" si="5"/>
        <v>85.349037119011157</v>
      </c>
      <c r="AI11" s="57">
        <f t="shared" si="6"/>
        <v>54.623383756167144</v>
      </c>
      <c r="AJ11" s="57">
        <f t="shared" si="7"/>
        <v>682.79229695208926</v>
      </c>
      <c r="AK11" s="57">
        <f>(SUM(AI$4:AI11)+AJ11)/(SUM(AG$4:AG11)+AH11)</f>
        <v>6.5328285227946692</v>
      </c>
    </row>
    <row r="12" spans="3:37" x14ac:dyDescent="0.2">
      <c r="C12" s="30"/>
      <c r="D12" s="31"/>
      <c r="E12" s="31"/>
      <c r="F12" s="31"/>
      <c r="G12" s="31"/>
      <c r="H12" s="31"/>
      <c r="I12" s="31"/>
      <c r="J12" s="31"/>
      <c r="K12" s="31"/>
      <c r="L12" s="31"/>
      <c r="M12" s="32"/>
      <c r="AA12" s="56">
        <f t="shared" si="9"/>
        <v>9</v>
      </c>
      <c r="AB12" s="57">
        <f t="shared" si="0"/>
        <v>2.5012448356572952</v>
      </c>
      <c r="AC12" s="57">
        <f t="shared" si="1"/>
        <v>50.0248967131459</v>
      </c>
      <c r="AD12" s="57">
        <f t="shared" si="2"/>
        <v>22.511203520915657</v>
      </c>
      <c r="AE12" s="57">
        <f t="shared" si="3"/>
        <v>450.22407041831309</v>
      </c>
      <c r="AF12" s="57">
        <f>(SUM(AD$4:AD12)+AE12)/(SUM(AB$4:AB12)+AC12)</f>
        <v>7.2668444945984856</v>
      </c>
      <c r="AG12" s="57">
        <f t="shared" si="4"/>
        <v>6.6940421269812678</v>
      </c>
      <c r="AH12" s="57">
        <f t="shared" si="5"/>
        <v>83.67552658726585</v>
      </c>
      <c r="AI12" s="57">
        <f t="shared" si="6"/>
        <v>60.246379142831408</v>
      </c>
      <c r="AJ12" s="57">
        <f t="shared" si="7"/>
        <v>753.07973928539263</v>
      </c>
      <c r="AK12" s="57">
        <f>(SUM(AI$4:AI12)+AJ12)/(SUM(AG$4:AG12)+AH12)</f>
        <v>7.1888888409031635</v>
      </c>
    </row>
    <row r="13" spans="3:37" x14ac:dyDescent="0.2">
      <c r="C13" s="30"/>
      <c r="D13" s="31"/>
      <c r="E13" s="31"/>
      <c r="F13" s="31"/>
      <c r="G13" s="31"/>
      <c r="H13" s="31"/>
      <c r="I13" s="31"/>
      <c r="J13" s="31"/>
      <c r="K13" s="31"/>
      <c r="L13" s="31"/>
      <c r="M13" s="32"/>
      <c r="AA13" s="56">
        <f t="shared" si="9"/>
        <v>10</v>
      </c>
      <c r="AB13" s="57">
        <f t="shared" si="0"/>
        <v>2.3159674404234214</v>
      </c>
      <c r="AC13" s="57">
        <f t="shared" si="1"/>
        <v>46.319348808468426</v>
      </c>
      <c r="AD13" s="57">
        <f t="shared" si="2"/>
        <v>23.159674404234213</v>
      </c>
      <c r="AE13" s="57">
        <f t="shared" si="3"/>
        <v>463.19348808468425</v>
      </c>
      <c r="AF13" s="57">
        <f>(SUM(AD$4:AD13)+AE13)/(SUM(AB$4:AB13)+AC13)</f>
        <v>7.8456237427908713</v>
      </c>
      <c r="AG13" s="57">
        <f t="shared" si="4"/>
        <v>6.5627863990012427</v>
      </c>
      <c r="AH13" s="57">
        <f t="shared" si="5"/>
        <v>82.034829987515536</v>
      </c>
      <c r="AI13" s="57">
        <f t="shared" si="6"/>
        <v>65.627863990012429</v>
      </c>
      <c r="AJ13" s="57">
        <f t="shared" si="7"/>
        <v>820.34829987515536</v>
      </c>
      <c r="AK13" s="57">
        <f>(SUM(AI$4:AI13)+AJ13)/(SUM(AG$4:AG13)+AH13)</f>
        <v>7.8225140072532753</v>
      </c>
    </row>
    <row r="14" spans="3:37" x14ac:dyDescent="0.2">
      <c r="C14" s="30"/>
      <c r="D14" s="31"/>
      <c r="E14" s="31"/>
      <c r="F14" s="31"/>
      <c r="G14" s="31"/>
      <c r="H14" s="31"/>
      <c r="I14" s="31"/>
      <c r="J14" s="31"/>
      <c r="K14" s="31"/>
      <c r="L14" s="31"/>
      <c r="M14" s="32"/>
      <c r="AA14" s="56">
        <f t="shared" si="9"/>
        <v>11</v>
      </c>
      <c r="AB14" s="57">
        <f t="shared" si="0"/>
        <v>2.1444142966883533</v>
      </c>
      <c r="AC14" s="57">
        <f t="shared" si="1"/>
        <v>42.888285933767058</v>
      </c>
      <c r="AD14" s="57">
        <f t="shared" si="2"/>
        <v>23.588557263571886</v>
      </c>
      <c r="AE14" s="57">
        <f t="shared" si="3"/>
        <v>471.77114527143766</v>
      </c>
      <c r="AF14" s="57">
        <f>(SUM(AD$4:AD14)+AE14)/(SUM(AB$4:AB14)+AC14)</f>
        <v>8.3834082180410476</v>
      </c>
      <c r="AG14" s="57">
        <f t="shared" si="4"/>
        <v>6.4341043127463173</v>
      </c>
      <c r="AH14" s="57">
        <f t="shared" si="5"/>
        <v>80.426303909328965</v>
      </c>
      <c r="AI14" s="57">
        <f t="shared" si="6"/>
        <v>70.775147440209494</v>
      </c>
      <c r="AJ14" s="57">
        <f t="shared" si="7"/>
        <v>884.68934300261867</v>
      </c>
      <c r="AK14" s="57">
        <f>(SUM(AI$4:AI14)+AJ14)/(SUM(AG$4:AG14)+AH14)</f>
        <v>8.4359676969599988</v>
      </c>
    </row>
    <row r="15" spans="3:37" x14ac:dyDescent="0.2">
      <c r="C15" s="30"/>
      <c r="D15" s="31"/>
      <c r="E15" s="31"/>
      <c r="F15" s="31"/>
      <c r="G15" s="31"/>
      <c r="H15" s="31"/>
      <c r="I15" s="31"/>
      <c r="J15" s="31"/>
      <c r="K15" s="31"/>
      <c r="L15" s="31"/>
      <c r="M15" s="32"/>
      <c r="AA15" s="56">
        <f t="shared" si="9"/>
        <v>12</v>
      </c>
      <c r="AB15" s="57">
        <f t="shared" si="0"/>
        <v>1.9855687932299564</v>
      </c>
      <c r="AC15" s="57">
        <f t="shared" si="1"/>
        <v>39.711375864599127</v>
      </c>
      <c r="AD15" s="57">
        <f t="shared" si="2"/>
        <v>23.826825518759478</v>
      </c>
      <c r="AE15" s="57">
        <f t="shared" si="3"/>
        <v>476.53651037518955</v>
      </c>
      <c r="AF15" s="57">
        <f>(SUM(AD$4:AD15)+AE15)/(SUM(AB$4:AB15)+AC15)</f>
        <v>8.8819068682852169</v>
      </c>
      <c r="AG15" s="57">
        <f t="shared" si="4"/>
        <v>6.3079454046532515</v>
      </c>
      <c r="AH15" s="57">
        <f t="shared" si="5"/>
        <v>78.849317558165637</v>
      </c>
      <c r="AI15" s="57">
        <f t="shared" si="6"/>
        <v>75.695344855839011</v>
      </c>
      <c r="AJ15" s="57">
        <f t="shared" si="7"/>
        <v>946.19181069798765</v>
      </c>
      <c r="AK15" s="57">
        <f>(SUM(AI$4:AI15)+AJ15)/(SUM(AG$4:AG15)+AH15)</f>
        <v>9.0311734248306639</v>
      </c>
    </row>
    <row r="16" spans="3:37" x14ac:dyDescent="0.2">
      <c r="C16" s="30"/>
      <c r="D16" s="31"/>
      <c r="E16" s="31"/>
      <c r="F16" s="31"/>
      <c r="G16" s="31"/>
      <c r="H16" s="31"/>
      <c r="I16" s="31"/>
      <c r="J16" s="31"/>
      <c r="K16" s="31"/>
      <c r="L16" s="31"/>
      <c r="M16" s="32"/>
      <c r="AA16" s="56">
        <f t="shared" si="9"/>
        <v>13</v>
      </c>
      <c r="AB16" s="57">
        <f t="shared" si="0"/>
        <v>1.8384896233610708</v>
      </c>
      <c r="AC16" s="57">
        <f t="shared" si="1"/>
        <v>36.769792467221414</v>
      </c>
      <c r="AD16" s="57">
        <f t="shared" si="2"/>
        <v>23.900365103693922</v>
      </c>
      <c r="AE16" s="57">
        <f t="shared" si="3"/>
        <v>478.00730207387841</v>
      </c>
      <c r="AF16" s="57">
        <f>(SUM(AD$4:AD16)+AE16)/(SUM(AB$4:AB16)+AC16)</f>
        <v>9.3429023472655537</v>
      </c>
      <c r="AG16" s="57">
        <f t="shared" si="4"/>
        <v>6.184260200640443</v>
      </c>
      <c r="AH16" s="57">
        <f t="shared" si="5"/>
        <v>77.303252508005528</v>
      </c>
      <c r="AI16" s="57">
        <f t="shared" si="6"/>
        <v>80.395382608325761</v>
      </c>
      <c r="AJ16" s="57">
        <f t="shared" si="7"/>
        <v>1004.9422826040718</v>
      </c>
      <c r="AK16" s="57">
        <f>(SUM(AI$4:AI16)+AJ16)/(SUM(AG$4:AG16)+AH16)</f>
        <v>9.6097763722689091</v>
      </c>
    </row>
    <row r="17" spans="3:37" x14ac:dyDescent="0.2">
      <c r="C17" s="30"/>
      <c r="D17" s="31"/>
      <c r="E17" s="31"/>
      <c r="F17" s="31"/>
      <c r="G17" s="31"/>
      <c r="H17" s="31"/>
      <c r="I17" s="31"/>
      <c r="J17" s="31"/>
      <c r="K17" s="31"/>
      <c r="L17" s="31"/>
      <c r="M17" s="32"/>
      <c r="AA17" s="56">
        <f t="shared" si="9"/>
        <v>14</v>
      </c>
      <c r="AB17" s="57">
        <f t="shared" si="0"/>
        <v>1.702305206815806</v>
      </c>
      <c r="AC17" s="57">
        <f t="shared" si="1"/>
        <v>34.046104136316117</v>
      </c>
      <c r="AD17" s="57">
        <f t="shared" si="2"/>
        <v>23.832272895421283</v>
      </c>
      <c r="AE17" s="57">
        <f t="shared" si="3"/>
        <v>476.64545790842567</v>
      </c>
      <c r="AF17" s="57">
        <f>(SUM(AD$4:AD17)+AE17)/(SUM(AB$4:AB17)+AC17)</f>
        <v>9.7682280355036362</v>
      </c>
      <c r="AG17" s="57">
        <f t="shared" si="4"/>
        <v>6.0630001967063158</v>
      </c>
      <c r="AH17" s="57">
        <f t="shared" si="5"/>
        <v>75.787502458828953</v>
      </c>
      <c r="AI17" s="57">
        <f t="shared" si="6"/>
        <v>84.882002753888429</v>
      </c>
      <c r="AJ17" s="57">
        <f t="shared" si="7"/>
        <v>1061.0250344236053</v>
      </c>
      <c r="AK17" s="57">
        <f>(SUM(AI$4:AI17)+AJ17)/(SUM(AG$4:AG17)+AH17)</f>
        <v>10.173192210096287</v>
      </c>
    </row>
    <row r="18" spans="3:37" x14ac:dyDescent="0.2">
      <c r="C18" s="30"/>
      <c r="D18" s="31"/>
      <c r="E18" s="31"/>
      <c r="F18" s="31"/>
      <c r="G18" s="31"/>
      <c r="H18" s="31"/>
      <c r="I18" s="31"/>
      <c r="J18" s="31"/>
      <c r="K18" s="31"/>
      <c r="L18" s="31"/>
      <c r="M18" s="32"/>
      <c r="AA18" s="56">
        <f t="shared" si="9"/>
        <v>15</v>
      </c>
      <c r="AB18" s="57">
        <f t="shared" si="0"/>
        <v>1.5762085248294497</v>
      </c>
      <c r="AC18" s="57">
        <f t="shared" si="1"/>
        <v>31.524170496588997</v>
      </c>
      <c r="AD18" s="57">
        <f t="shared" si="2"/>
        <v>23.643127872441745</v>
      </c>
      <c r="AE18" s="57">
        <f t="shared" si="3"/>
        <v>472.86255744883493</v>
      </c>
      <c r="AF18" s="57">
        <f>(SUM(AD$4:AD18)+AE18)/(SUM(AB$4:AB18)+AC18)</f>
        <v>10.159746787975598</v>
      </c>
      <c r="AG18" s="57">
        <f t="shared" si="4"/>
        <v>5.944117839908154</v>
      </c>
      <c r="AH18" s="57">
        <f t="shared" si="5"/>
        <v>74.301472998851935</v>
      </c>
      <c r="AI18" s="57">
        <f t="shared" si="6"/>
        <v>89.161767598622305</v>
      </c>
      <c r="AJ18" s="57">
        <f t="shared" si="7"/>
        <v>1114.522094982779</v>
      </c>
      <c r="AK18" s="57">
        <f>(SUM(AI$4:AI18)+AJ18)/(SUM(AG$4:AG18)+AH18)</f>
        <v>10.722646000122065</v>
      </c>
    </row>
    <row r="19" spans="3:37" x14ac:dyDescent="0.2">
      <c r="C19" s="30"/>
      <c r="D19" s="31"/>
      <c r="E19" s="31"/>
      <c r="F19" s="31"/>
      <c r="G19" s="31"/>
      <c r="H19" s="31"/>
      <c r="I19" s="31"/>
      <c r="J19" s="31"/>
      <c r="K19" s="31"/>
      <c r="L19" s="31"/>
      <c r="M19" s="32"/>
      <c r="AA19" s="56">
        <f t="shared" si="9"/>
        <v>16</v>
      </c>
      <c r="AB19" s="57">
        <f t="shared" si="0"/>
        <v>1.4594523378050461</v>
      </c>
      <c r="AC19" s="57">
        <f t="shared" si="1"/>
        <v>29.189046756100922</v>
      </c>
      <c r="AD19" s="57">
        <f t="shared" si="2"/>
        <v>23.351237404880738</v>
      </c>
      <c r="AE19" s="57">
        <f t="shared" si="3"/>
        <v>467.02474809761475</v>
      </c>
      <c r="AF19" s="57">
        <f>(SUM(AD$4:AD19)+AE19)/(SUM(AB$4:AB19)+AC19)</f>
        <v>10.519331604271919</v>
      </c>
      <c r="AG19" s="57">
        <f t="shared" si="4"/>
        <v>5.8275665097138756</v>
      </c>
      <c r="AH19" s="57">
        <f t="shared" si="5"/>
        <v>72.844581371423445</v>
      </c>
      <c r="AI19" s="57">
        <f t="shared" si="6"/>
        <v>93.241064155422009</v>
      </c>
      <c r="AJ19" s="57">
        <f t="shared" si="7"/>
        <v>1165.5133019427751</v>
      </c>
      <c r="AK19" s="57">
        <f>(SUM(AI$4:AI19)+AJ19)/(SUM(AG$4:AG19)+AH19)</f>
        <v>11.259203450408355</v>
      </c>
    </row>
    <row r="20" spans="3:37" x14ac:dyDescent="0.2">
      <c r="C20" s="30"/>
      <c r="D20" s="31"/>
      <c r="E20" s="31"/>
      <c r="F20" s="31"/>
      <c r="G20" s="31"/>
      <c r="H20" s="31"/>
      <c r="I20" s="31"/>
      <c r="J20" s="31"/>
      <c r="K20" s="31"/>
      <c r="L20" s="31"/>
      <c r="M20" s="32"/>
      <c r="AA20" s="56">
        <f t="shared" si="9"/>
        <v>17</v>
      </c>
      <c r="AB20" s="57">
        <f t="shared" si="0"/>
        <v>1.3513447572268946</v>
      </c>
      <c r="AC20" s="57">
        <f t="shared" si="1"/>
        <v>27.026895144537892</v>
      </c>
      <c r="AD20" s="57">
        <f t="shared" si="2"/>
        <v>22.972860872857208</v>
      </c>
      <c r="AE20" s="57">
        <f t="shared" si="3"/>
        <v>459.45721745714417</v>
      </c>
      <c r="AF20" s="57">
        <f>(SUM(AD$4:AD20)+AE20)/(SUM(AB$4:AB20)+AC20)</f>
        <v>10.848848340933777</v>
      </c>
      <c r="AG20" s="57">
        <f t="shared" si="4"/>
        <v>5.7133004997194856</v>
      </c>
      <c r="AH20" s="57">
        <f t="shared" si="5"/>
        <v>71.416256246493575</v>
      </c>
      <c r="AI20" s="57">
        <f t="shared" si="6"/>
        <v>97.12610849523125</v>
      </c>
      <c r="AJ20" s="57">
        <f t="shared" si="7"/>
        <v>1214.0763561903907</v>
      </c>
      <c r="AK20" s="57">
        <f>(SUM(AI$4:AI20)+AJ20)/(SUM(AG$4:AG20)+AH20)</f>
        <v>11.78379622191701</v>
      </c>
    </row>
    <row r="21" spans="3:37" x14ac:dyDescent="0.2">
      <c r="C21" s="30"/>
      <c r="D21" s="31"/>
      <c r="E21" s="31"/>
      <c r="F21" s="31"/>
      <c r="G21" s="31"/>
      <c r="H21" s="31"/>
      <c r="I21" s="31"/>
      <c r="J21" s="31"/>
      <c r="K21" s="31"/>
      <c r="L21" s="31"/>
      <c r="M21" s="32"/>
      <c r="AA21" s="56">
        <f t="shared" si="9"/>
        <v>18</v>
      </c>
      <c r="AB21" s="57">
        <f t="shared" si="0"/>
        <v>1.2512451455804579</v>
      </c>
      <c r="AC21" s="57">
        <f t="shared" si="1"/>
        <v>25.024902911609157</v>
      </c>
      <c r="AD21" s="57">
        <f t="shared" si="2"/>
        <v>22.522412620448243</v>
      </c>
      <c r="AE21" s="57">
        <f t="shared" si="3"/>
        <v>450.44825240896483</v>
      </c>
      <c r="AF21" s="57">
        <f>(SUM(AD$4:AD21)+AE21)/(SUM(AB$4:AB21)+AC21)</f>
        <v>11.150140517916578</v>
      </c>
      <c r="AG21" s="57">
        <f t="shared" si="4"/>
        <v>5.6012749997249864</v>
      </c>
      <c r="AH21" s="57">
        <f t="shared" si="5"/>
        <v>70.01593749656233</v>
      </c>
      <c r="AI21" s="57">
        <f t="shared" si="6"/>
        <v>100.82294999504975</v>
      </c>
      <c r="AJ21" s="57">
        <f t="shared" si="7"/>
        <v>1260.2868749381219</v>
      </c>
      <c r="AK21" s="57">
        <f>(SUM(AI$4:AI21)+AJ21)/(SUM(AG$4:AG21)+AH21)</f>
        <v>12.29724256668589</v>
      </c>
    </row>
    <row r="22" spans="3:37" x14ac:dyDescent="0.2">
      <c r="C22" s="30"/>
      <c r="D22" s="31"/>
      <c r="E22" s="31"/>
      <c r="F22" s="31"/>
      <c r="G22" s="31"/>
      <c r="H22" s="31"/>
      <c r="I22" s="31"/>
      <c r="J22" s="31"/>
      <c r="K22" s="31"/>
      <c r="L22" s="31"/>
      <c r="M22" s="32"/>
      <c r="AA22" s="56">
        <f t="shared" si="9"/>
        <v>19</v>
      </c>
      <c r="AB22" s="57">
        <f t="shared" si="0"/>
        <v>1.1585603199819052</v>
      </c>
      <c r="AC22" s="57">
        <f t="shared" si="1"/>
        <v>23.171206399638105</v>
      </c>
      <c r="AD22" s="57">
        <f t="shared" si="2"/>
        <v>22.0126460796562</v>
      </c>
      <c r="AE22" s="57">
        <f t="shared" si="3"/>
        <v>440.25292159312403</v>
      </c>
      <c r="AF22" s="57">
        <f>(SUM(AD$4:AD22)+AE22)/(SUM(AB$4:AB22)+AC22)</f>
        <v>11.425016212880413</v>
      </c>
      <c r="AG22" s="57">
        <f t="shared" si="4"/>
        <v>5.4914460781617516</v>
      </c>
      <c r="AH22" s="57">
        <f t="shared" si="5"/>
        <v>68.643075977021894</v>
      </c>
      <c r="AI22" s="57">
        <f t="shared" si="6"/>
        <v>104.33747548507328</v>
      </c>
      <c r="AJ22" s="57">
        <f t="shared" si="7"/>
        <v>1304.218443563416</v>
      </c>
      <c r="AK22" s="57">
        <f>(SUM(AI$4:AI22)+AJ22)/(SUM(AG$4:AG22)+AH22)</f>
        <v>12.800264272225961</v>
      </c>
    </row>
    <row r="23" spans="3:37" x14ac:dyDescent="0.2">
      <c r="C23" s="30"/>
      <c r="D23" s="31"/>
      <c r="E23" s="31"/>
      <c r="F23" s="31"/>
      <c r="G23" s="31"/>
      <c r="H23" s="31"/>
      <c r="I23" s="31"/>
      <c r="J23" s="31"/>
      <c r="K23" s="31"/>
      <c r="L23" s="31"/>
      <c r="M23" s="32"/>
      <c r="AA23" s="56">
        <f t="shared" si="9"/>
        <v>20</v>
      </c>
      <c r="AB23" s="57">
        <f t="shared" si="0"/>
        <v>1.0727410370202828</v>
      </c>
      <c r="AC23" s="57">
        <f t="shared" si="1"/>
        <v>21.454820740405655</v>
      </c>
      <c r="AD23" s="57">
        <f t="shared" si="2"/>
        <v>21.454820740405655</v>
      </c>
      <c r="AE23" s="57">
        <f t="shared" si="3"/>
        <v>429.09641480811308</v>
      </c>
      <c r="AF23" s="57">
        <f>(SUM(AD$4:AD23)+AE23)/(SUM(AB$4:AB23)+AC23)</f>
        <v>11.675236988724841</v>
      </c>
      <c r="AG23" s="57">
        <f t="shared" si="4"/>
        <v>5.3837706648644623</v>
      </c>
      <c r="AH23" s="57">
        <f t="shared" si="5"/>
        <v>67.297133310805776</v>
      </c>
      <c r="AI23" s="57">
        <f t="shared" si="6"/>
        <v>107.67541329728925</v>
      </c>
      <c r="AJ23" s="57">
        <f t="shared" si="7"/>
        <v>1345.9426662161154</v>
      </c>
      <c r="AK23" s="57">
        <f>(SUM(AI$4:AI23)+AJ23)/(SUM(AG$4:AG23)+AH23)</f>
        <v>13.293500660995363</v>
      </c>
    </row>
    <row r="24" spans="3:37" x14ac:dyDescent="0.2">
      <c r="C24" s="30"/>
      <c r="D24" s="31"/>
      <c r="E24" s="31"/>
      <c r="F24" s="31"/>
      <c r="G24" s="31"/>
      <c r="H24" s="31"/>
      <c r="I24" s="31"/>
      <c r="J24" s="31"/>
      <c r="K24" s="31"/>
      <c r="L24" s="31"/>
      <c r="M24" s="32"/>
      <c r="AA24" s="56">
        <f t="shared" si="9"/>
        <v>21</v>
      </c>
      <c r="AB24" s="57">
        <f t="shared" si="0"/>
        <v>0.99327873798174315</v>
      </c>
      <c r="AC24" s="57">
        <f t="shared" si="1"/>
        <v>19.865574759634864</v>
      </c>
      <c r="AD24" s="57">
        <f t="shared" si="2"/>
        <v>20.858853497616607</v>
      </c>
      <c r="AE24" s="57">
        <f t="shared" si="3"/>
        <v>417.17706995233215</v>
      </c>
      <c r="AF24" s="57">
        <f>(SUM(AD$4:AD24)+AE24)/(SUM(AB$4:AB24)+AC24)</f>
        <v>11.902508761402212</v>
      </c>
      <c r="AG24" s="57">
        <f t="shared" si="4"/>
        <v>5.2782065341808453</v>
      </c>
      <c r="AH24" s="57">
        <f t="shared" si="5"/>
        <v>65.977581677260574</v>
      </c>
      <c r="AI24" s="57">
        <f t="shared" si="6"/>
        <v>110.84233721779775</v>
      </c>
      <c r="AJ24" s="57">
        <f t="shared" si="7"/>
        <v>1385.529215222472</v>
      </c>
      <c r="AK24" s="57">
        <f>(SUM(AI$4:AI24)+AJ24)/(SUM(AG$4:AG24)+AH24)</f>
        <v>13.777520225180986</v>
      </c>
    </row>
    <row r="25" spans="3:37" x14ac:dyDescent="0.2">
      <c r="C25" s="30"/>
      <c r="D25" s="31"/>
      <c r="E25" s="31"/>
      <c r="F25" s="31"/>
      <c r="G25" s="31"/>
      <c r="H25" s="31"/>
      <c r="I25" s="31"/>
      <c r="J25" s="31"/>
      <c r="K25" s="31"/>
      <c r="L25" s="31"/>
      <c r="M25" s="32"/>
      <c r="AA25" s="56">
        <f t="shared" si="9"/>
        <v>22</v>
      </c>
      <c r="AB25" s="57">
        <f t="shared" si="0"/>
        <v>0.9197025351682806</v>
      </c>
      <c r="AC25" s="57">
        <f t="shared" si="1"/>
        <v>18.394050703365611</v>
      </c>
      <c r="AD25" s="57">
        <f t="shared" si="2"/>
        <v>20.233455773702172</v>
      </c>
      <c r="AE25" s="57">
        <f t="shared" si="3"/>
        <v>404.66911547404345</v>
      </c>
      <c r="AF25" s="57">
        <f>(SUM(AD$4:AD25)+AE25)/(SUM(AB$4:AB25)+AC25)</f>
        <v>12.108474486067133</v>
      </c>
      <c r="AG25" s="57">
        <f t="shared" si="4"/>
        <v>5.1747122884125929</v>
      </c>
      <c r="AH25" s="57">
        <f t="shared" si="5"/>
        <v>64.683903605157411</v>
      </c>
      <c r="AI25" s="57">
        <f t="shared" si="6"/>
        <v>113.84367034507704</v>
      </c>
      <c r="AJ25" s="57">
        <f t="shared" si="7"/>
        <v>1423.045879313463</v>
      </c>
      <c r="AK25" s="57">
        <f>(SUM(AI$4:AI25)+AJ25)/(SUM(AG$4:AG25)+AH25)</f>
        <v>14.252830349940206</v>
      </c>
    </row>
    <row r="26" spans="3:37" x14ac:dyDescent="0.2">
      <c r="C26" s="30"/>
      <c r="D26" s="31"/>
      <c r="E26" s="31"/>
      <c r="F26" s="31"/>
      <c r="G26" s="31"/>
      <c r="H26" s="31"/>
      <c r="I26" s="31"/>
      <c r="J26" s="31"/>
      <c r="K26" s="31"/>
      <c r="L26" s="31"/>
      <c r="M26" s="32"/>
      <c r="AA26" s="56">
        <f t="shared" si="9"/>
        <v>23</v>
      </c>
      <c r="AB26" s="57">
        <f t="shared" si="0"/>
        <v>0.85157642145211165</v>
      </c>
      <c r="AC26" s="57">
        <f t="shared" si="1"/>
        <v>17.031528429042233</v>
      </c>
      <c r="AD26" s="57">
        <f t="shared" si="2"/>
        <v>19.586257693398569</v>
      </c>
      <c r="AE26" s="57">
        <f t="shared" si="3"/>
        <v>391.72515386797136</v>
      </c>
      <c r="AF26" s="57">
        <f>(SUM(AD$4:AD26)+AE26)/(SUM(AB$4:AB26)+AC26)</f>
        <v>12.294708519252502</v>
      </c>
      <c r="AG26" s="57">
        <f t="shared" si="4"/>
        <v>5.0732473415809745</v>
      </c>
      <c r="AH26" s="57">
        <f t="shared" si="5"/>
        <v>63.41559176976218</v>
      </c>
      <c r="AI26" s="57">
        <f t="shared" si="6"/>
        <v>116.68468885636241</v>
      </c>
      <c r="AJ26" s="57">
        <f t="shared" si="7"/>
        <v>1458.5586107045301</v>
      </c>
      <c r="AK26" s="57">
        <f>(SUM(AI$4:AI26)+AJ26)/(SUM(AG$4:AG26)+AH26)</f>
        <v>14.719885481653931</v>
      </c>
    </row>
    <row r="27" spans="3:37" x14ac:dyDescent="0.2">
      <c r="C27" s="30"/>
      <c r="D27" s="31"/>
      <c r="E27" s="31"/>
      <c r="F27" s="31"/>
      <c r="G27" s="31"/>
      <c r="H27" s="31"/>
      <c r="I27" s="31"/>
      <c r="J27" s="31"/>
      <c r="K27" s="31"/>
      <c r="L27" s="31"/>
      <c r="M27" s="32"/>
      <c r="AA27" s="56">
        <f t="shared" si="9"/>
        <v>24</v>
      </c>
      <c r="AB27" s="57">
        <f t="shared" si="0"/>
        <v>0.78849668652973304</v>
      </c>
      <c r="AC27" s="57">
        <f t="shared" si="1"/>
        <v>15.76993373059466</v>
      </c>
      <c r="AD27" s="57">
        <f t="shared" si="2"/>
        <v>18.923920476713594</v>
      </c>
      <c r="AE27" s="57">
        <f t="shared" si="3"/>
        <v>378.47840953427186</v>
      </c>
      <c r="AF27" s="57">
        <f>(SUM(AD$4:AD27)+AE27)/(SUM(AB$4:AB27)+AC27)</f>
        <v>12.462712502014055</v>
      </c>
      <c r="AG27" s="57">
        <f t="shared" si="4"/>
        <v>4.9737719035107588</v>
      </c>
      <c r="AH27" s="57">
        <f t="shared" si="5"/>
        <v>62.172148793884489</v>
      </c>
      <c r="AI27" s="57">
        <f t="shared" si="6"/>
        <v>119.37052568425821</v>
      </c>
      <c r="AJ27" s="57">
        <f t="shared" si="7"/>
        <v>1492.1315710532276</v>
      </c>
      <c r="AK27" s="57">
        <f>(SUM(AI$4:AI27)+AJ27)/(SUM(AG$4:AG27)+AH27)</f>
        <v>15.179094023706565</v>
      </c>
    </row>
    <row r="28" spans="3:37" x14ac:dyDescent="0.2">
      <c r="C28" s="30"/>
      <c r="D28" s="31"/>
      <c r="E28" s="31"/>
      <c r="F28" s="31"/>
      <c r="G28" s="31"/>
      <c r="H28" s="31"/>
      <c r="I28" s="31"/>
      <c r="J28" s="31"/>
      <c r="K28" s="31"/>
      <c r="L28" s="31"/>
      <c r="M28" s="32"/>
      <c r="AA28" s="56">
        <f t="shared" si="9"/>
        <v>25</v>
      </c>
      <c r="AB28" s="57">
        <f t="shared" si="0"/>
        <v>0.73008952456456755</v>
      </c>
      <c r="AC28" s="57">
        <f t="shared" si="1"/>
        <v>14.60179049129135</v>
      </c>
      <c r="AD28" s="57">
        <f t="shared" si="2"/>
        <v>18.252238114114189</v>
      </c>
      <c r="AE28" s="57">
        <f t="shared" si="3"/>
        <v>365.04476228228373</v>
      </c>
      <c r="AF28" s="57">
        <f>(SUM(AD$4:AD28)+AE28)/(SUM(AB$4:AB28)+AC28)</f>
        <v>12.613912602763307</v>
      </c>
      <c r="AG28" s="57">
        <f t="shared" si="4"/>
        <v>4.8762469642262349</v>
      </c>
      <c r="AH28" s="57">
        <f t="shared" si="5"/>
        <v>60.953087052827932</v>
      </c>
      <c r="AI28" s="57">
        <f t="shared" si="6"/>
        <v>121.90617410565588</v>
      </c>
      <c r="AJ28" s="57">
        <f t="shared" si="7"/>
        <v>1523.8271763206983</v>
      </c>
      <c r="AK28" s="57">
        <f>(SUM(AI$4:AI28)+AJ28)/(SUM(AG$4:AG28)+AH28)</f>
        <v>15.630824185130193</v>
      </c>
    </row>
    <row r="29" spans="3:37" x14ac:dyDescent="0.2">
      <c r="C29" s="30"/>
      <c r="D29" s="31"/>
      <c r="E29" s="31"/>
      <c r="F29" s="31"/>
      <c r="G29" s="31"/>
      <c r="H29" s="31"/>
      <c r="I29" s="31"/>
      <c r="J29" s="31"/>
      <c r="K29" s="31"/>
      <c r="L29" s="31"/>
      <c r="M29" s="32"/>
      <c r="AA29" s="56">
        <f t="shared" si="9"/>
        <v>26</v>
      </c>
      <c r="AB29" s="57">
        <f t="shared" si="0"/>
        <v>0.67600881904126631</v>
      </c>
      <c r="AC29" s="57">
        <f t="shared" si="1"/>
        <v>13.520176380825324</v>
      </c>
      <c r="AD29" s="57">
        <f t="shared" si="2"/>
        <v>17.576229295072924</v>
      </c>
      <c r="AE29" s="57">
        <f t="shared" si="3"/>
        <v>351.52458590145841</v>
      </c>
      <c r="AF29" s="57">
        <f>(SUM(AD$4:AD29)+AE29)/(SUM(AB$4:AB29)+AC29)</f>
        <v>12.749657957697726</v>
      </c>
      <c r="AG29" s="57">
        <f t="shared" si="4"/>
        <v>4.7806342786531708</v>
      </c>
      <c r="AH29" s="57">
        <f t="shared" si="5"/>
        <v>59.757928483164633</v>
      </c>
      <c r="AI29" s="57">
        <f t="shared" si="6"/>
        <v>124.29649124498243</v>
      </c>
      <c r="AJ29" s="57">
        <f t="shared" si="7"/>
        <v>1553.7061405622806</v>
      </c>
      <c r="AK29" s="57">
        <f>(SUM(AI$4:AI29)+AJ29)/(SUM(AG$4:AG29)+AH29)</f>
        <v>16.075408962969686</v>
      </c>
    </row>
    <row r="30" spans="3:37" x14ac:dyDescent="0.2">
      <c r="C30" s="30"/>
      <c r="D30" s="31"/>
      <c r="E30" s="31"/>
      <c r="F30" s="31"/>
      <c r="G30" s="31"/>
      <c r="H30" s="31"/>
      <c r="I30" s="31"/>
      <c r="J30" s="31"/>
      <c r="K30" s="31"/>
      <c r="L30" s="31"/>
      <c r="M30" s="32"/>
      <c r="AA30" s="56">
        <f t="shared" si="9"/>
        <v>27</v>
      </c>
      <c r="AB30" s="57">
        <f t="shared" si="0"/>
        <v>0.62593409170487613</v>
      </c>
      <c r="AC30" s="57">
        <f t="shared" si="1"/>
        <v>12.518681834097523</v>
      </c>
      <c r="AD30" s="57">
        <f t="shared" si="2"/>
        <v>16.900220476031656</v>
      </c>
      <c r="AE30" s="57">
        <f t="shared" si="3"/>
        <v>338.00440952063309</v>
      </c>
      <c r="AF30" s="57">
        <f>(SUM(AD$4:AD30)+AE30)/(SUM(AB$4:AB30)+AC30)</f>
        <v>12.871220150254649</v>
      </c>
      <c r="AG30" s="57">
        <f t="shared" si="4"/>
        <v>4.6868963516207565</v>
      </c>
      <c r="AH30" s="57">
        <f t="shared" si="5"/>
        <v>58.586204395259458</v>
      </c>
      <c r="AI30" s="57">
        <f t="shared" si="6"/>
        <v>126.54620149376042</v>
      </c>
      <c r="AJ30" s="57">
        <f t="shared" si="7"/>
        <v>1581.8275186720055</v>
      </c>
      <c r="AK30" s="57">
        <f>(SUM(AI$4:AI30)+AJ30)/(SUM(AG$4:AG30)+AH30)</f>
        <v>16.513150404384746</v>
      </c>
    </row>
    <row r="31" spans="3:37" x14ac:dyDescent="0.2">
      <c r="C31" s="30"/>
      <c r="D31" s="31"/>
      <c r="E31" s="31"/>
      <c r="F31" s="31"/>
      <c r="G31" s="31"/>
      <c r="H31" s="31"/>
      <c r="I31" s="31"/>
      <c r="J31" s="31"/>
      <c r="K31" s="31"/>
      <c r="L31" s="31"/>
      <c r="M31" s="32"/>
      <c r="AA31" s="56">
        <f t="shared" si="9"/>
        <v>28</v>
      </c>
      <c r="AB31" s="57">
        <f t="shared" si="0"/>
        <v>0.57956860343044092</v>
      </c>
      <c r="AC31" s="57">
        <f t="shared" si="1"/>
        <v>11.591372068608818</v>
      </c>
      <c r="AD31" s="57">
        <f t="shared" si="2"/>
        <v>16.227920896052346</v>
      </c>
      <c r="AE31" s="57">
        <f t="shared" si="3"/>
        <v>324.5584179210469</v>
      </c>
      <c r="AF31" s="57">
        <f>(SUM(AD$4:AD31)+AE31)/(SUM(AB$4:AB31)+AC31)</f>
        <v>12.979793577856073</v>
      </c>
      <c r="AG31" s="57">
        <f t="shared" si="4"/>
        <v>4.5949964231576033</v>
      </c>
      <c r="AH31" s="57">
        <f t="shared" si="5"/>
        <v>57.437455289470044</v>
      </c>
      <c r="AI31" s="57">
        <f t="shared" si="6"/>
        <v>128.65989984841289</v>
      </c>
      <c r="AJ31" s="57">
        <f t="shared" si="7"/>
        <v>1608.2487481051612</v>
      </c>
      <c r="AK31" s="57">
        <f>(SUM(AI$4:AI31)+AJ31)/(SUM(AG$4:AG31)+AH31)</f>
        <v>16.944323267037539</v>
      </c>
    </row>
    <row r="32" spans="3:37" x14ac:dyDescent="0.2">
      <c r="C32" s="30"/>
      <c r="D32" s="31"/>
      <c r="E32" s="31"/>
      <c r="F32" s="31"/>
      <c r="G32" s="31"/>
      <c r="H32" s="31"/>
      <c r="I32" s="31"/>
      <c r="J32" s="31"/>
      <c r="K32" s="31"/>
      <c r="L32" s="31"/>
      <c r="M32" s="32"/>
      <c r="AA32" s="56">
        <f t="shared" si="9"/>
        <v>29</v>
      </c>
      <c r="AB32" s="57">
        <f t="shared" si="0"/>
        <v>0.53663759576892667</v>
      </c>
      <c r="AC32" s="57">
        <f t="shared" si="1"/>
        <v>10.732751915378534</v>
      </c>
      <c r="AD32" s="57">
        <f t="shared" si="2"/>
        <v>15.562490277298874</v>
      </c>
      <c r="AE32" s="57">
        <f t="shared" si="3"/>
        <v>311.24980554597749</v>
      </c>
      <c r="AF32" s="57">
        <f>(SUM(AD$4:AD32)+AE32)/(SUM(AB$4:AB32)+AC32)</f>
        <v>13.076496563471517</v>
      </c>
      <c r="AG32" s="57">
        <f t="shared" si="4"/>
        <v>4.5048984540760824</v>
      </c>
      <c r="AH32" s="57">
        <f t="shared" si="5"/>
        <v>56.31123067595103</v>
      </c>
      <c r="AI32" s="57">
        <f t="shared" si="6"/>
        <v>130.64205516820638</v>
      </c>
      <c r="AJ32" s="57">
        <f t="shared" si="7"/>
        <v>1633.0256896025799</v>
      </c>
      <c r="AK32" s="57">
        <f>(SUM(AI$4:AI32)+AJ32)/(SUM(AG$4:AG32)+AH32)</f>
        <v>17.369178174526589</v>
      </c>
    </row>
    <row r="33" spans="3:37" x14ac:dyDescent="0.2">
      <c r="C33" s="30"/>
      <c r="D33" s="31"/>
      <c r="E33" s="31"/>
      <c r="F33" s="31"/>
      <c r="G33" s="31"/>
      <c r="H33" s="31"/>
      <c r="I33" s="31"/>
      <c r="J33" s="31"/>
      <c r="K33" s="31"/>
      <c r="L33" s="31"/>
      <c r="M33" s="32"/>
      <c r="AA33" s="56">
        <f t="shared" si="9"/>
        <v>30</v>
      </c>
      <c r="AB33" s="57">
        <f t="shared" si="0"/>
        <v>0.49688666274900611</v>
      </c>
      <c r="AC33" s="57">
        <f t="shared" si="1"/>
        <v>9.9377332549801221</v>
      </c>
      <c r="AD33" s="57">
        <f t="shared" si="2"/>
        <v>14.906599882470184</v>
      </c>
      <c r="AE33" s="57">
        <f t="shared" si="3"/>
        <v>298.13199764940367</v>
      </c>
      <c r="AF33" s="57">
        <f>(SUM(AD$4:AD33)+AE33)/(SUM(AB$4:AB33)+AC33)</f>
        <v>13.16237308041965</v>
      </c>
      <c r="AG33" s="57">
        <f t="shared" si="4"/>
        <v>4.4165671118392957</v>
      </c>
      <c r="AH33" s="57">
        <f t="shared" si="5"/>
        <v>55.207088897991198</v>
      </c>
      <c r="AI33" s="57">
        <f t="shared" si="6"/>
        <v>132.49701335517886</v>
      </c>
      <c r="AJ33" s="57">
        <f t="shared" si="7"/>
        <v>1656.212666939736</v>
      </c>
      <c r="AK33" s="57">
        <f>(SUM(AI$4:AI33)+AJ33)/(SUM(AG$4:AG33)+AH33)</f>
        <v>17.787944346243258</v>
      </c>
    </row>
    <row r="34" spans="3:37" x14ac:dyDescent="0.2">
      <c r="C34" s="30"/>
      <c r="D34" s="31"/>
      <c r="E34" s="31"/>
      <c r="F34" s="31"/>
      <c r="G34" s="31"/>
      <c r="H34" s="31"/>
      <c r="I34" s="31"/>
      <c r="J34" s="31"/>
      <c r="K34" s="31"/>
      <c r="L34" s="31"/>
      <c r="M34" s="32"/>
    </row>
    <row r="35" spans="3:37" x14ac:dyDescent="0.2">
      <c r="C35" s="30"/>
      <c r="D35" s="31"/>
      <c r="E35" s="31"/>
      <c r="F35" s="31"/>
      <c r="G35" s="31"/>
      <c r="H35" s="31"/>
      <c r="I35" s="31"/>
      <c r="J35" s="31"/>
      <c r="K35" s="31"/>
      <c r="L35" s="31"/>
      <c r="M35" s="32"/>
    </row>
    <row r="36" spans="3:37" x14ac:dyDescent="0.2">
      <c r="C36" s="30"/>
      <c r="D36" s="31"/>
      <c r="E36" s="31"/>
      <c r="F36" s="31"/>
      <c r="G36" s="31"/>
      <c r="H36" s="31"/>
      <c r="I36" s="31"/>
      <c r="J36" s="31"/>
      <c r="K36" s="31"/>
      <c r="L36" s="31"/>
      <c r="M36" s="32"/>
    </row>
    <row r="37" spans="3:37" x14ac:dyDescent="0.2">
      <c r="C37" s="34"/>
      <c r="D37" s="35"/>
      <c r="E37" s="35"/>
      <c r="F37" s="35"/>
      <c r="G37" s="35"/>
      <c r="H37" s="35"/>
      <c r="I37" s="35"/>
      <c r="J37" s="35"/>
      <c r="K37" s="35"/>
      <c r="L37" s="35"/>
      <c r="M37" s="41"/>
    </row>
  </sheetData>
  <sheetProtection password="DC54" sheet="1" objects="1" scenarios="1" selectLockedCell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showGridLines="0" showRowColHeaders="0" workbookViewId="0"/>
  </sheetViews>
  <sheetFormatPr defaultRowHeight="12.75" x14ac:dyDescent="0.2"/>
  <cols>
    <col min="1" max="1" width="15.5703125" style="1" customWidth="1"/>
    <col min="2" max="2" width="6.28515625" style="1" customWidth="1"/>
    <col min="3" max="3" width="65.7109375" style="1" customWidth="1"/>
    <col min="4" max="4" width="14.140625" style="1" customWidth="1"/>
    <col min="5" max="5" width="13.140625" style="1" customWidth="1"/>
    <col min="6" max="6" width="6.85546875" style="1" customWidth="1"/>
    <col min="7" max="7" width="25.5703125" style="1" customWidth="1"/>
    <col min="8" max="8" width="9.140625" style="1"/>
    <col min="9" max="9" width="12" style="1" customWidth="1"/>
    <col min="10" max="10" width="13.28515625" style="1" customWidth="1"/>
    <col min="11" max="16384" width="9.140625" style="1"/>
  </cols>
  <sheetData>
    <row r="1" spans="2:9" ht="39" customHeight="1" x14ac:dyDescent="0.2">
      <c r="E1" s="21"/>
      <c r="F1" s="21"/>
    </row>
    <row r="2" spans="2:9" ht="25.5" customHeight="1" x14ac:dyDescent="0.2">
      <c r="B2" s="37"/>
      <c r="C2" s="130" t="s">
        <v>9</v>
      </c>
      <c r="D2" s="131"/>
      <c r="E2" s="131"/>
      <c r="F2" s="74"/>
    </row>
    <row r="3" spans="2:9" x14ac:dyDescent="0.2">
      <c r="B3" s="30"/>
      <c r="C3" s="73"/>
      <c r="D3" s="33"/>
      <c r="E3" s="33"/>
      <c r="F3" s="44"/>
    </row>
    <row r="4" spans="2:9" x14ac:dyDescent="0.2">
      <c r="B4" s="30"/>
      <c r="C4" s="132" t="s">
        <v>54</v>
      </c>
      <c r="D4" s="132"/>
      <c r="E4" s="132"/>
      <c r="F4" s="29"/>
      <c r="G4" s="22"/>
      <c r="H4" s="22"/>
      <c r="I4" s="22"/>
    </row>
    <row r="5" spans="2:9" x14ac:dyDescent="0.2">
      <c r="B5" s="30"/>
      <c r="C5" s="132" t="s">
        <v>57</v>
      </c>
      <c r="D5" s="132"/>
      <c r="E5" s="132"/>
      <c r="F5" s="29"/>
      <c r="G5" s="22"/>
      <c r="H5" s="22"/>
      <c r="I5" s="22"/>
    </row>
    <row r="6" spans="2:9" x14ac:dyDescent="0.2">
      <c r="B6" s="30"/>
      <c r="C6" s="133" t="s">
        <v>87</v>
      </c>
      <c r="D6" s="132"/>
      <c r="E6" s="132"/>
      <c r="F6" s="29"/>
      <c r="G6" s="22"/>
      <c r="H6" s="22"/>
      <c r="I6" s="22"/>
    </row>
    <row r="7" spans="2:9" x14ac:dyDescent="0.2">
      <c r="B7" s="30"/>
      <c r="C7" s="31"/>
      <c r="D7" s="31"/>
      <c r="E7" s="31"/>
      <c r="F7" s="32"/>
    </row>
    <row r="8" spans="2:9" x14ac:dyDescent="0.2">
      <c r="B8" s="30"/>
      <c r="C8" s="31" t="s">
        <v>10</v>
      </c>
      <c r="D8" s="116">
        <f>IF('Calculating duration'!$C$31=1,'Calculating duration'!$AC$111/(1+'Calculating duration'!$C$30/100),'Calculating duration'!$AC$111/(1+'Calculating duration'!$C$30/200/100))</f>
        <v>5.4696321532122063</v>
      </c>
      <c r="E8" s="31"/>
      <c r="F8" s="32"/>
    </row>
    <row r="9" spans="2:9" x14ac:dyDescent="0.2">
      <c r="B9" s="30"/>
      <c r="C9" s="31"/>
      <c r="D9" s="31"/>
      <c r="E9" s="31"/>
      <c r="F9" s="32"/>
    </row>
    <row r="10" spans="2:9" x14ac:dyDescent="0.2">
      <c r="B10" s="30"/>
      <c r="C10" s="132" t="s">
        <v>55</v>
      </c>
      <c r="D10" s="132"/>
      <c r="E10" s="132"/>
      <c r="F10" s="29"/>
    </row>
    <row r="11" spans="2:9" x14ac:dyDescent="0.2">
      <c r="B11" s="30"/>
      <c r="C11" s="132" t="s">
        <v>56</v>
      </c>
      <c r="D11" s="132"/>
      <c r="E11" s="132"/>
      <c r="F11" s="29"/>
    </row>
    <row r="12" spans="2:9" x14ac:dyDescent="0.2">
      <c r="B12" s="30"/>
      <c r="C12" s="31" t="s">
        <v>28</v>
      </c>
      <c r="D12" s="31"/>
      <c r="E12" s="59"/>
      <c r="F12" s="58"/>
    </row>
    <row r="13" spans="2:9" x14ac:dyDescent="0.2">
      <c r="B13" s="30"/>
      <c r="C13" s="31"/>
      <c r="D13" s="31"/>
      <c r="E13" s="59"/>
      <c r="F13" s="58"/>
    </row>
    <row r="14" spans="2:9" x14ac:dyDescent="0.2">
      <c r="B14" s="30"/>
      <c r="C14" s="40" t="s">
        <v>98</v>
      </c>
      <c r="D14" s="24">
        <f>ABS('Calculating duration'!AF$111/'Calculating duration'!$AB$111-1)</f>
        <v>2.6868023795247997E-2</v>
      </c>
      <c r="E14" s="31"/>
      <c r="F14" s="32"/>
    </row>
    <row r="15" spans="2:9" x14ac:dyDescent="0.2">
      <c r="B15" s="30"/>
      <c r="C15" s="40" t="s">
        <v>99</v>
      </c>
      <c r="D15" s="24">
        <f>ABS('Calculating duration'!AI$111/'Calculating duration'!$AB$111-1)</f>
        <v>2.7841788572071646E-2</v>
      </c>
      <c r="E15" s="31"/>
      <c r="F15" s="32"/>
    </row>
    <row r="16" spans="2:9" x14ac:dyDescent="0.2">
      <c r="B16" s="30"/>
      <c r="C16" s="31" t="s">
        <v>38</v>
      </c>
      <c r="D16" s="24">
        <f>SUM(D14:D15)</f>
        <v>5.4709812367319643E-2</v>
      </c>
      <c r="E16" s="31"/>
      <c r="F16" s="32"/>
    </row>
    <row r="17" spans="2:6" x14ac:dyDescent="0.2">
      <c r="B17" s="30"/>
      <c r="C17" s="31"/>
      <c r="D17" s="31"/>
      <c r="E17" s="31"/>
      <c r="F17" s="32"/>
    </row>
    <row r="18" spans="2:6" x14ac:dyDescent="0.2">
      <c r="B18" s="30"/>
      <c r="C18" s="132" t="s">
        <v>58</v>
      </c>
      <c r="D18" s="132"/>
      <c r="E18" s="132"/>
      <c r="F18" s="29"/>
    </row>
    <row r="19" spans="2:6" x14ac:dyDescent="0.2">
      <c r="B19" s="34"/>
      <c r="C19" s="75"/>
      <c r="D19" s="75"/>
      <c r="E19" s="75"/>
      <c r="F19" s="76"/>
    </row>
  </sheetData>
  <sheetProtection password="DC54" sheet="1" objects="1" scenarios="1"/>
  <mergeCells count="7">
    <mergeCell ref="C2:E2"/>
    <mergeCell ref="C10:E10"/>
    <mergeCell ref="C11:E11"/>
    <mergeCell ref="C18:E18"/>
    <mergeCell ref="C4:E4"/>
    <mergeCell ref="C5:E5"/>
    <mergeCell ref="C6:E6"/>
  </mergeCells>
  <phoneticPr fontId="5" type="noConversion"/>
  <pageMargins left="0.75" right="0.75" top="1" bottom="1"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8"/>
  <sheetViews>
    <sheetView showGridLines="0" showRowColHeaders="0" workbookViewId="0">
      <selection activeCell="D19" sqref="D19"/>
    </sheetView>
  </sheetViews>
  <sheetFormatPr defaultRowHeight="12.75" x14ac:dyDescent="0.2"/>
  <cols>
    <col min="1" max="1" width="12.28515625" style="1" customWidth="1"/>
    <col min="2" max="2" width="11.42578125" style="1" customWidth="1"/>
    <col min="3" max="3" width="36.140625" style="1" customWidth="1"/>
    <col min="4" max="4" width="9.85546875" style="1" customWidth="1"/>
    <col min="5" max="7" width="9.140625" style="1"/>
    <col min="8" max="8" width="5.5703125" style="1" customWidth="1"/>
    <col min="9" max="9" width="6.7109375" style="1" customWidth="1"/>
    <col min="10" max="10" width="14.42578125" style="1" customWidth="1"/>
    <col min="11" max="11" width="10.85546875" style="1" customWidth="1"/>
    <col min="12" max="16384" width="9.140625" style="1"/>
  </cols>
  <sheetData>
    <row r="1" spans="2:10" ht="36.75" customHeight="1" x14ac:dyDescent="0.2"/>
    <row r="2" spans="2:10" ht="17.25" customHeight="1" x14ac:dyDescent="0.2">
      <c r="B2" s="134" t="s">
        <v>11</v>
      </c>
      <c r="C2" s="135"/>
      <c r="D2" s="135"/>
      <c r="E2" s="135"/>
      <c r="F2" s="135"/>
      <c r="G2" s="135"/>
      <c r="H2" s="135"/>
      <c r="I2" s="135"/>
      <c r="J2" s="136"/>
    </row>
    <row r="3" spans="2:10" ht="21" customHeight="1" x14ac:dyDescent="0.2">
      <c r="B3" s="14" t="s">
        <v>60</v>
      </c>
      <c r="C3" s="23"/>
      <c r="D3" s="23"/>
      <c r="E3" s="23"/>
      <c r="F3" s="23"/>
      <c r="G3" s="23"/>
      <c r="H3" s="23"/>
      <c r="I3" s="23"/>
      <c r="J3" s="13"/>
    </row>
    <row r="4" spans="2:10" x14ac:dyDescent="0.2">
      <c r="B4" s="14" t="s">
        <v>59</v>
      </c>
      <c r="C4" s="23"/>
      <c r="D4" s="23"/>
      <c r="E4" s="23"/>
      <c r="F4" s="23"/>
      <c r="G4" s="23"/>
      <c r="H4" s="23"/>
      <c r="I4" s="23"/>
      <c r="J4" s="13"/>
    </row>
    <row r="5" spans="2:10" x14ac:dyDescent="0.2">
      <c r="B5" s="14"/>
      <c r="C5" s="23"/>
      <c r="D5" s="23"/>
      <c r="E5" s="23"/>
      <c r="F5" s="23"/>
      <c r="G5" s="23"/>
      <c r="H5" s="23"/>
      <c r="I5" s="23"/>
      <c r="J5" s="13"/>
    </row>
    <row r="6" spans="2:10" x14ac:dyDescent="0.2">
      <c r="B6" s="14"/>
      <c r="C6" s="23"/>
      <c r="D6" s="86" t="s">
        <v>12</v>
      </c>
      <c r="E6" s="86"/>
      <c r="F6" s="86" t="s">
        <v>13</v>
      </c>
      <c r="G6" s="86"/>
      <c r="H6" s="86" t="s">
        <v>15</v>
      </c>
      <c r="I6" s="86"/>
      <c r="J6" s="87"/>
    </row>
    <row r="7" spans="2:10" x14ac:dyDescent="0.2">
      <c r="B7" s="14"/>
      <c r="C7" s="23" t="s">
        <v>14</v>
      </c>
      <c r="D7" s="23" t="s">
        <v>18</v>
      </c>
      <c r="E7" s="23"/>
      <c r="F7" s="23" t="s">
        <v>21</v>
      </c>
      <c r="G7" s="23"/>
      <c r="H7" s="23" t="s">
        <v>72</v>
      </c>
      <c r="I7" s="23"/>
      <c r="J7" s="13"/>
    </row>
    <row r="8" spans="2:10" x14ac:dyDescent="0.2">
      <c r="B8" s="14"/>
      <c r="C8" s="23" t="s">
        <v>17</v>
      </c>
      <c r="D8" s="23" t="s">
        <v>19</v>
      </c>
      <c r="E8" s="23"/>
      <c r="F8" s="23" t="s">
        <v>22</v>
      </c>
      <c r="G8" s="23"/>
      <c r="H8" s="23" t="s">
        <v>23</v>
      </c>
      <c r="I8" s="23"/>
      <c r="J8" s="13"/>
    </row>
    <row r="9" spans="2:10" ht="14.25" x14ac:dyDescent="0.2">
      <c r="B9" s="14"/>
      <c r="C9" s="23" t="s">
        <v>16</v>
      </c>
      <c r="D9" s="23" t="s">
        <v>20</v>
      </c>
      <c r="E9" s="23"/>
      <c r="F9" s="23" t="s">
        <v>24</v>
      </c>
      <c r="G9" s="23"/>
      <c r="H9" s="23" t="s">
        <v>30</v>
      </c>
      <c r="I9" s="23"/>
      <c r="J9" s="13"/>
    </row>
    <row r="10" spans="2:10" x14ac:dyDescent="0.2">
      <c r="B10" s="14"/>
      <c r="C10" s="23" t="s">
        <v>36</v>
      </c>
      <c r="D10" s="23"/>
      <c r="E10" s="23"/>
      <c r="F10" s="23"/>
      <c r="G10" s="23"/>
      <c r="H10" s="23"/>
      <c r="I10" s="23"/>
      <c r="J10" s="13"/>
    </row>
    <row r="11" spans="2:10" x14ac:dyDescent="0.2">
      <c r="B11" s="14"/>
      <c r="C11" s="23"/>
      <c r="D11" s="23"/>
      <c r="E11" s="23"/>
      <c r="F11" s="23"/>
      <c r="G11" s="23"/>
      <c r="H11" s="23"/>
      <c r="I11" s="23"/>
      <c r="J11" s="13"/>
    </row>
    <row r="12" spans="2:10" x14ac:dyDescent="0.2">
      <c r="B12" s="77" t="s">
        <v>79</v>
      </c>
      <c r="C12" s="23"/>
      <c r="D12" s="23"/>
      <c r="E12" s="23"/>
      <c r="F12" s="23"/>
      <c r="G12" s="23"/>
      <c r="H12" s="23"/>
      <c r="I12" s="23"/>
      <c r="J12" s="13"/>
    </row>
    <row r="13" spans="2:10" x14ac:dyDescent="0.2">
      <c r="B13" s="14"/>
      <c r="C13" s="23"/>
      <c r="D13" s="23"/>
      <c r="E13" s="23"/>
      <c r="F13" s="23"/>
      <c r="G13" s="23"/>
      <c r="H13" s="23"/>
      <c r="I13" s="23"/>
      <c r="J13" s="13"/>
    </row>
    <row r="14" spans="2:10" x14ac:dyDescent="0.2">
      <c r="B14" s="78" t="s">
        <v>26</v>
      </c>
      <c r="C14" s="23"/>
      <c r="D14" s="23"/>
      <c r="E14" s="23"/>
      <c r="F14" s="23"/>
      <c r="G14" s="23"/>
      <c r="H14" s="23"/>
      <c r="I14" s="23"/>
      <c r="J14" s="13"/>
    </row>
    <row r="15" spans="2:10" x14ac:dyDescent="0.2">
      <c r="B15" s="14" t="s">
        <v>61</v>
      </c>
      <c r="C15" s="23"/>
      <c r="D15" s="23"/>
      <c r="E15" s="23"/>
      <c r="F15" s="23"/>
      <c r="G15" s="23"/>
      <c r="H15" s="23"/>
      <c r="I15" s="23"/>
      <c r="J15" s="13"/>
    </row>
    <row r="16" spans="2:10" x14ac:dyDescent="0.2">
      <c r="B16" s="77" t="s">
        <v>100</v>
      </c>
      <c r="C16" s="23"/>
      <c r="D16" s="23"/>
      <c r="E16" s="23"/>
      <c r="F16" s="23"/>
      <c r="G16" s="23"/>
      <c r="H16" s="23"/>
      <c r="I16" s="23"/>
      <c r="J16" s="13"/>
    </row>
    <row r="17" spans="2:10" x14ac:dyDescent="0.2">
      <c r="B17" s="14" t="s">
        <v>62</v>
      </c>
      <c r="C17" s="23"/>
      <c r="D17" s="23"/>
      <c r="E17" s="23"/>
      <c r="F17" s="23"/>
      <c r="G17" s="23"/>
      <c r="H17" s="23"/>
      <c r="I17" s="23"/>
      <c r="J17" s="13"/>
    </row>
    <row r="18" spans="2:10" x14ac:dyDescent="0.2">
      <c r="B18" s="14"/>
      <c r="C18" s="23"/>
      <c r="D18" s="23"/>
      <c r="E18" s="23"/>
      <c r="F18" s="23"/>
      <c r="G18" s="23"/>
      <c r="H18" s="23"/>
      <c r="I18" s="23"/>
      <c r="J18" s="13"/>
    </row>
    <row r="19" spans="2:10" x14ac:dyDescent="0.2">
      <c r="B19" s="14"/>
      <c r="C19" s="23" t="s">
        <v>63</v>
      </c>
      <c r="D19" s="90">
        <v>10</v>
      </c>
      <c r="E19" s="23"/>
      <c r="F19" s="23"/>
      <c r="G19" s="23"/>
      <c r="H19" s="23"/>
      <c r="I19" s="23"/>
      <c r="J19" s="13"/>
    </row>
    <row r="20" spans="2:10" x14ac:dyDescent="0.2">
      <c r="B20" s="14"/>
      <c r="C20" s="23" t="s">
        <v>64</v>
      </c>
      <c r="D20" s="90">
        <v>4</v>
      </c>
      <c r="E20" s="23"/>
      <c r="F20" s="23"/>
      <c r="G20" s="23"/>
      <c r="H20" s="23"/>
      <c r="I20" s="23"/>
      <c r="J20" s="13"/>
    </row>
    <row r="21" spans="2:10" ht="14.25" x14ac:dyDescent="0.2">
      <c r="B21" s="14"/>
      <c r="C21" s="23" t="s">
        <v>29</v>
      </c>
      <c r="D21" s="79">
        <f>100*(1+D$19/100)/D$19 - D$20/((1+D$19/100)^D$20-1)</f>
        <v>2.3811678517560964</v>
      </c>
      <c r="E21" s="88" t="s">
        <v>25</v>
      </c>
      <c r="F21" s="23"/>
      <c r="G21" s="23"/>
      <c r="H21" s="23"/>
      <c r="I21" s="23"/>
      <c r="J21" s="13"/>
    </row>
    <row r="22" spans="2:10" x14ac:dyDescent="0.2">
      <c r="B22" s="14"/>
      <c r="C22" s="23" t="s">
        <v>31</v>
      </c>
      <c r="D22" s="79">
        <f>(100*(1+D$19/100)/D$19 - D$20/((1+D$19/100)^D$20-1))/(1+D19/100)</f>
        <v>2.1646980470509964</v>
      </c>
      <c r="E22" s="23"/>
      <c r="F22" s="23"/>
      <c r="G22" s="23"/>
      <c r="H22" s="23"/>
      <c r="I22" s="23"/>
      <c r="J22" s="13"/>
    </row>
    <row r="23" spans="2:10" x14ac:dyDescent="0.2">
      <c r="B23" s="14"/>
      <c r="C23" s="23"/>
      <c r="D23" s="55"/>
      <c r="E23" s="23"/>
      <c r="F23" s="23"/>
      <c r="G23" s="23"/>
      <c r="H23" s="23"/>
      <c r="I23" s="23"/>
      <c r="J23" s="13"/>
    </row>
    <row r="24" spans="2:10" x14ac:dyDescent="0.2">
      <c r="B24" s="14" t="s">
        <v>65</v>
      </c>
      <c r="C24" s="23"/>
      <c r="D24" s="23"/>
      <c r="E24" s="23"/>
      <c r="F24" s="23"/>
      <c r="G24" s="89">
        <f>D22/100</f>
        <v>2.1646980470509964E-2</v>
      </c>
      <c r="H24" s="23"/>
      <c r="I24" s="23"/>
      <c r="J24" s="13"/>
    </row>
    <row r="25" spans="2:10" x14ac:dyDescent="0.2">
      <c r="B25" s="14"/>
      <c r="C25" s="23"/>
      <c r="D25" s="23"/>
      <c r="E25" s="23"/>
      <c r="F25" s="23"/>
      <c r="G25" s="23"/>
      <c r="H25" s="23"/>
      <c r="I25" s="23"/>
      <c r="J25" s="80"/>
    </row>
    <row r="26" spans="2:10" x14ac:dyDescent="0.2">
      <c r="B26" s="78" t="s">
        <v>70</v>
      </c>
      <c r="C26" s="23"/>
      <c r="D26" s="23"/>
      <c r="E26" s="23"/>
      <c r="F26" s="23"/>
      <c r="G26" s="23"/>
      <c r="H26" s="23"/>
      <c r="I26" s="23"/>
      <c r="J26" s="80"/>
    </row>
    <row r="27" spans="2:10" x14ac:dyDescent="0.2">
      <c r="B27" s="128" t="s">
        <v>74</v>
      </c>
      <c r="C27" s="123"/>
      <c r="D27" s="123"/>
      <c r="E27" s="123"/>
      <c r="F27" s="123"/>
      <c r="G27" s="123"/>
      <c r="H27" s="123"/>
      <c r="I27" s="123"/>
      <c r="J27" s="124"/>
    </row>
    <row r="28" spans="2:10" x14ac:dyDescent="0.2">
      <c r="B28" s="81" t="s">
        <v>75</v>
      </c>
      <c r="C28" s="23"/>
      <c r="D28" s="23"/>
      <c r="E28" s="23"/>
      <c r="F28" s="23"/>
      <c r="G28" s="23"/>
      <c r="H28" s="23"/>
      <c r="I28" s="23"/>
      <c r="J28" s="80"/>
    </row>
    <row r="29" spans="2:10" x14ac:dyDescent="0.2">
      <c r="B29" s="14"/>
      <c r="C29" s="23"/>
      <c r="D29" s="23"/>
      <c r="E29" s="23"/>
      <c r="F29" s="23"/>
      <c r="G29" s="23"/>
      <c r="H29" s="23"/>
      <c r="I29" s="23"/>
      <c r="J29" s="80"/>
    </row>
    <row r="30" spans="2:10" x14ac:dyDescent="0.2">
      <c r="B30" s="14"/>
      <c r="C30" s="23" t="s">
        <v>63</v>
      </c>
      <c r="D30" s="90">
        <v>10</v>
      </c>
      <c r="E30" s="23"/>
      <c r="F30" s="23"/>
      <c r="G30" s="23"/>
      <c r="H30" s="23"/>
      <c r="I30" s="23"/>
      <c r="J30" s="80"/>
    </row>
    <row r="31" spans="2:10" x14ac:dyDescent="0.2">
      <c r="B31" s="14"/>
      <c r="C31" s="23" t="s">
        <v>64</v>
      </c>
      <c r="D31" s="90">
        <v>4</v>
      </c>
      <c r="E31" s="23"/>
      <c r="F31" s="23"/>
      <c r="G31" s="23"/>
      <c r="H31" s="23"/>
      <c r="I31" s="23"/>
      <c r="J31" s="80"/>
    </row>
    <row r="32" spans="2:10" x14ac:dyDescent="0.2">
      <c r="B32" s="14"/>
      <c r="C32" s="23" t="s">
        <v>71</v>
      </c>
      <c r="D32" s="79">
        <f>(1+D30/100)/(D30/100)</f>
        <v>11</v>
      </c>
      <c r="E32" s="88" t="s">
        <v>25</v>
      </c>
      <c r="F32" s="23"/>
      <c r="G32" s="23"/>
      <c r="H32" s="23"/>
      <c r="I32" s="23"/>
      <c r="J32" s="80"/>
    </row>
    <row r="33" spans="2:10" x14ac:dyDescent="0.2">
      <c r="B33" s="14"/>
      <c r="C33" s="23" t="s">
        <v>73</v>
      </c>
      <c r="D33" s="79">
        <v>10</v>
      </c>
      <c r="E33" s="23"/>
      <c r="F33" s="23"/>
      <c r="G33" s="23"/>
      <c r="H33" s="23"/>
      <c r="I33" s="23"/>
      <c r="J33" s="80"/>
    </row>
    <row r="34" spans="2:10" x14ac:dyDescent="0.2">
      <c r="B34" s="14"/>
      <c r="C34" s="23"/>
      <c r="D34" s="23"/>
      <c r="E34" s="23"/>
      <c r="F34" s="23"/>
      <c r="G34" s="23"/>
      <c r="H34" s="23"/>
      <c r="I34" s="23"/>
      <c r="J34" s="80"/>
    </row>
    <row r="35" spans="2:10" x14ac:dyDescent="0.2">
      <c r="B35" s="128" t="s">
        <v>76</v>
      </c>
      <c r="C35" s="123"/>
      <c r="D35" s="123"/>
      <c r="E35" s="123"/>
      <c r="F35" s="123"/>
      <c r="G35" s="123"/>
      <c r="H35" s="123"/>
      <c r="I35" s="123"/>
      <c r="J35" s="124"/>
    </row>
    <row r="36" spans="2:10" x14ac:dyDescent="0.2">
      <c r="B36" s="14"/>
      <c r="C36" s="23"/>
      <c r="D36" s="23"/>
      <c r="E36" s="23"/>
      <c r="F36" s="23"/>
      <c r="G36" s="23"/>
      <c r="H36" s="23"/>
      <c r="I36" s="23"/>
      <c r="J36" s="13"/>
    </row>
    <row r="37" spans="2:10" x14ac:dyDescent="0.2">
      <c r="B37" s="78" t="s">
        <v>27</v>
      </c>
      <c r="C37" s="23"/>
      <c r="D37" s="23"/>
      <c r="E37" s="23"/>
      <c r="F37" s="23"/>
      <c r="G37" s="23"/>
      <c r="H37" s="23"/>
      <c r="I37" s="23"/>
      <c r="J37" s="13"/>
    </row>
    <row r="38" spans="2:10" x14ac:dyDescent="0.2">
      <c r="B38" s="14" t="s">
        <v>67</v>
      </c>
      <c r="C38" s="23"/>
      <c r="D38" s="23"/>
      <c r="E38" s="23"/>
      <c r="F38" s="23"/>
      <c r="G38" s="23"/>
      <c r="H38" s="23"/>
      <c r="I38" s="23"/>
      <c r="J38" s="13"/>
    </row>
    <row r="39" spans="2:10" x14ac:dyDescent="0.2">
      <c r="B39" s="14" t="s">
        <v>66</v>
      </c>
      <c r="C39" s="23"/>
      <c r="D39" s="23"/>
      <c r="E39" s="23"/>
      <c r="F39" s="23"/>
      <c r="G39" s="23"/>
      <c r="H39" s="23"/>
      <c r="I39" s="23"/>
      <c r="J39" s="13"/>
    </row>
    <row r="40" spans="2:10" x14ac:dyDescent="0.2">
      <c r="B40" s="14"/>
      <c r="C40" s="23"/>
      <c r="D40" s="23"/>
      <c r="E40" s="23"/>
      <c r="F40" s="23"/>
      <c r="G40" s="23"/>
      <c r="H40" s="23"/>
      <c r="I40" s="23"/>
      <c r="J40" s="13"/>
    </row>
    <row r="41" spans="2:10" x14ac:dyDescent="0.2">
      <c r="B41" s="14"/>
      <c r="C41" s="23" t="s">
        <v>68</v>
      </c>
      <c r="D41" s="90">
        <v>4</v>
      </c>
      <c r="E41" s="23"/>
      <c r="F41" s="23"/>
      <c r="G41" s="23"/>
      <c r="H41" s="23"/>
      <c r="I41" s="23"/>
      <c r="J41" s="13"/>
    </row>
    <row r="42" spans="2:10" x14ac:dyDescent="0.2">
      <c r="B42" s="14"/>
      <c r="C42" s="23" t="s">
        <v>69</v>
      </c>
      <c r="D42" s="90">
        <v>10</v>
      </c>
      <c r="E42" s="23"/>
      <c r="F42" s="23"/>
      <c r="G42" s="23"/>
      <c r="H42" s="23"/>
      <c r="I42" s="23"/>
      <c r="J42" s="13"/>
    </row>
    <row r="43" spans="2:10" x14ac:dyDescent="0.2">
      <c r="B43" s="14"/>
      <c r="C43" s="23" t="s">
        <v>13</v>
      </c>
      <c r="D43" s="82">
        <f>(1+D42/100)/(D42/100-D41/100)</f>
        <v>18.333333333333332</v>
      </c>
      <c r="E43" s="88" t="s">
        <v>25</v>
      </c>
      <c r="F43" s="23"/>
      <c r="G43" s="23"/>
      <c r="H43" s="23"/>
      <c r="I43" s="23"/>
      <c r="J43" s="13"/>
    </row>
    <row r="44" spans="2:10" x14ac:dyDescent="0.2">
      <c r="B44" s="14"/>
      <c r="C44" s="23" t="s">
        <v>15</v>
      </c>
      <c r="D44" s="79">
        <f>D43/(1+D42/100)</f>
        <v>16.666666666666664</v>
      </c>
      <c r="E44" s="23"/>
      <c r="F44" s="23"/>
      <c r="G44" s="23"/>
      <c r="H44" s="23"/>
      <c r="I44" s="23"/>
      <c r="J44" s="13"/>
    </row>
    <row r="45" spans="2:10" x14ac:dyDescent="0.2">
      <c r="B45" s="14"/>
      <c r="C45" s="23"/>
      <c r="D45" s="55"/>
      <c r="E45" s="23"/>
      <c r="F45" s="23"/>
      <c r="G45" s="23"/>
      <c r="H45" s="23"/>
      <c r="I45" s="23"/>
      <c r="J45" s="13"/>
    </row>
    <row r="46" spans="2:10" x14ac:dyDescent="0.2">
      <c r="B46" s="128" t="s">
        <v>77</v>
      </c>
      <c r="C46" s="123"/>
      <c r="D46" s="123"/>
      <c r="E46" s="123"/>
      <c r="F46" s="123"/>
      <c r="G46" s="123"/>
      <c r="H46" s="123"/>
      <c r="I46" s="123"/>
      <c r="J46" s="124"/>
    </row>
    <row r="47" spans="2:10" x14ac:dyDescent="0.2">
      <c r="B47" s="122" t="s">
        <v>88</v>
      </c>
      <c r="C47" s="123"/>
      <c r="D47" s="123"/>
      <c r="E47" s="123"/>
      <c r="F47" s="123"/>
      <c r="G47" s="123"/>
      <c r="H47" s="123"/>
      <c r="I47" s="123"/>
      <c r="J47" s="124"/>
    </row>
    <row r="48" spans="2:10" x14ac:dyDescent="0.2">
      <c r="B48" s="83"/>
      <c r="C48" s="84"/>
      <c r="D48" s="84"/>
      <c r="E48" s="84"/>
      <c r="F48" s="84"/>
      <c r="G48" s="84"/>
      <c r="H48" s="84"/>
      <c r="I48" s="84"/>
      <c r="J48" s="85"/>
    </row>
  </sheetData>
  <sheetProtection password="DC54" sheet="1" objects="1" scenarios="1" selectLockedCells="1"/>
  <mergeCells count="5">
    <mergeCell ref="B27:J27"/>
    <mergeCell ref="B35:J35"/>
    <mergeCell ref="B46:J46"/>
    <mergeCell ref="B47:J47"/>
    <mergeCell ref="B2:J2"/>
  </mergeCells>
  <phoneticPr fontId="5"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A111"/>
  <sheetViews>
    <sheetView showGridLines="0" showRowColHeaders="0" workbookViewId="0">
      <selection activeCell="C29" sqref="C29"/>
    </sheetView>
  </sheetViews>
  <sheetFormatPr defaultRowHeight="12.75" x14ac:dyDescent="0.2"/>
  <cols>
    <col min="1" max="1" width="27.42578125" style="1" customWidth="1"/>
    <col min="2" max="2" width="83.28515625" style="1" customWidth="1"/>
    <col min="3" max="3" width="31.42578125" style="25" customWidth="1"/>
    <col min="4" max="26" width="9.140625" style="25"/>
    <col min="27" max="79" width="9.140625" style="56"/>
    <col min="80" max="16384" width="9.140625" style="1"/>
  </cols>
  <sheetData>
    <row r="1" spans="2:45" ht="44.25" customHeight="1" x14ac:dyDescent="0.2"/>
    <row r="2" spans="2:45" ht="20.25" customHeight="1" x14ac:dyDescent="0.25">
      <c r="B2" s="91" t="s">
        <v>86</v>
      </c>
    </row>
    <row r="3" spans="2:45" ht="12" customHeight="1" x14ac:dyDescent="0.2">
      <c r="B3" s="45"/>
    </row>
    <row r="4" spans="2:45" ht="25.5" x14ac:dyDescent="0.2">
      <c r="B4" s="46" t="s">
        <v>39</v>
      </c>
    </row>
    <row r="5" spans="2:45" x14ac:dyDescent="0.2">
      <c r="B5" s="45"/>
    </row>
    <row r="6" spans="2:45" ht="25.5" x14ac:dyDescent="0.2">
      <c r="B6" s="92" t="s">
        <v>89</v>
      </c>
    </row>
    <row r="7" spans="2:45" x14ac:dyDescent="0.2">
      <c r="B7" s="45"/>
      <c r="AS7" s="72" t="str">
        <f>IF(AR6="","",IF($AD6=$AB$28,AX6,$AE7/(1+$AB$32/100)^(AQ7/AG$30)))</f>
        <v/>
      </c>
    </row>
    <row r="8" spans="2:45" x14ac:dyDescent="0.2">
      <c r="B8" s="45"/>
    </row>
    <row r="9" spans="2:45" x14ac:dyDescent="0.2">
      <c r="B9" s="45"/>
    </row>
    <row r="10" spans="2:45" x14ac:dyDescent="0.2">
      <c r="B10" s="45"/>
    </row>
    <row r="11" spans="2:45" x14ac:dyDescent="0.2">
      <c r="B11" s="45"/>
    </row>
    <row r="12" spans="2:45" x14ac:dyDescent="0.2">
      <c r="B12" s="45"/>
    </row>
    <row r="13" spans="2:45" x14ac:dyDescent="0.2">
      <c r="B13" s="45"/>
    </row>
    <row r="14" spans="2:45" x14ac:dyDescent="0.2">
      <c r="B14" s="45"/>
    </row>
    <row r="15" spans="2:45" x14ac:dyDescent="0.2">
      <c r="B15" s="45"/>
    </row>
    <row r="16" spans="2:45" x14ac:dyDescent="0.2">
      <c r="B16" s="45"/>
    </row>
    <row r="17" spans="2:76" x14ac:dyDescent="0.2">
      <c r="B17" s="45"/>
    </row>
    <row r="18" spans="2:76" x14ac:dyDescent="0.2">
      <c r="B18" s="45"/>
    </row>
    <row r="19" spans="2:76" x14ac:dyDescent="0.2">
      <c r="B19" s="45"/>
    </row>
    <row r="20" spans="2:76" x14ac:dyDescent="0.2">
      <c r="B20" s="45"/>
    </row>
    <row r="21" spans="2:76" x14ac:dyDescent="0.2">
      <c r="B21" s="45"/>
      <c r="AA21" s="56">
        <f>AB21-0.1</f>
        <v>3.4999999999999996</v>
      </c>
      <c r="AB21" s="56">
        <f>AC21-0.1</f>
        <v>3.5999999999999996</v>
      </c>
      <c r="AC21" s="56">
        <f>AD21-0.1</f>
        <v>3.6999999999999997</v>
      </c>
      <c r="AD21" s="56">
        <f>AE21-0.1</f>
        <v>3.8</v>
      </c>
      <c r="AE21" s="56">
        <f>AF21-0.1</f>
        <v>3.9</v>
      </c>
      <c r="AF21" s="56">
        <f>'Calculating duration'!$C$33</f>
        <v>4</v>
      </c>
      <c r="AG21" s="56">
        <f>AF21+0.1</f>
        <v>4.0999999999999996</v>
      </c>
      <c r="AH21" s="56">
        <f>AG21+0.1</f>
        <v>4.1999999999999993</v>
      </c>
      <c r="AI21" s="56">
        <f>AH21+0.1</f>
        <v>4.2999999999999989</v>
      </c>
      <c r="AJ21" s="56">
        <f>AI21+0.1</f>
        <v>4.3999999999999986</v>
      </c>
      <c r="AK21" s="56">
        <f>AJ21+0.1</f>
        <v>4.4999999999999982</v>
      </c>
      <c r="AN21" s="56">
        <f>AO21-0.1</f>
        <v>3.4999999999999996</v>
      </c>
      <c r="AO21" s="56">
        <f>AP21-0.1</f>
        <v>3.5999999999999996</v>
      </c>
      <c r="AP21" s="56">
        <f>AQ21-0.1</f>
        <v>3.6999999999999997</v>
      </c>
      <c r="AQ21" s="56">
        <f>AR21-0.1</f>
        <v>3.8</v>
      </c>
      <c r="AR21" s="56">
        <f>AS21-0.1</f>
        <v>3.9</v>
      </c>
      <c r="AS21" s="56">
        <f>'Calculating duration'!$C$33</f>
        <v>4</v>
      </c>
      <c r="AT21" s="56">
        <f>AS21+0.1</f>
        <v>4.0999999999999996</v>
      </c>
      <c r="AU21" s="56">
        <f>AT21+0.1</f>
        <v>4.1999999999999993</v>
      </c>
      <c r="AV21" s="56">
        <f>AU21+0.1</f>
        <v>4.2999999999999989</v>
      </c>
      <c r="AW21" s="56">
        <f>AV21+0.1</f>
        <v>4.3999999999999986</v>
      </c>
      <c r="AX21" s="56">
        <f>AW21+0.1</f>
        <v>4.4999999999999982</v>
      </c>
      <c r="AZ21" s="56">
        <f>BA21-0.2*$BE21</f>
        <v>0</v>
      </c>
      <c r="BA21" s="56">
        <f>BB21-0.2*$BE21</f>
        <v>0.80000000000000027</v>
      </c>
      <c r="BB21" s="56">
        <f>BC21-0.2*$BE21</f>
        <v>1.6000000000000003</v>
      </c>
      <c r="BC21" s="56">
        <f>BD21-0.2*$BE21</f>
        <v>2.4000000000000004</v>
      </c>
      <c r="BD21" s="56">
        <f>BE21-0.2*$BE21</f>
        <v>3.2</v>
      </c>
      <c r="BE21" s="56">
        <f>'Calculating duration'!$C$33</f>
        <v>4</v>
      </c>
      <c r="BF21" s="56">
        <f t="shared" ref="BF21:BK21" si="0">BE21+0.2*$BE21</f>
        <v>4.8</v>
      </c>
      <c r="BG21" s="56">
        <f t="shared" si="0"/>
        <v>5.6</v>
      </c>
      <c r="BH21" s="56">
        <f t="shared" si="0"/>
        <v>6.3999999999999995</v>
      </c>
      <c r="BI21" s="56">
        <f t="shared" si="0"/>
        <v>7.1999999999999993</v>
      </c>
      <c r="BJ21" s="56">
        <f t="shared" si="0"/>
        <v>7.9999999999999991</v>
      </c>
      <c r="BK21" s="56">
        <f t="shared" si="0"/>
        <v>8.7999999999999989</v>
      </c>
      <c r="BL21" s="56">
        <f>BM21-0.2*$BE21</f>
        <v>0</v>
      </c>
      <c r="BM21" s="56">
        <f>BN21-0.2*$BE21</f>
        <v>0.80000000000000027</v>
      </c>
      <c r="BN21" s="56">
        <f>BO21-0.2*$BE21</f>
        <v>1.6000000000000003</v>
      </c>
      <c r="BO21" s="56">
        <f>BP21-0.2*$BE21</f>
        <v>2.4000000000000004</v>
      </c>
      <c r="BP21" s="56">
        <f>BQ21-0.2*$BE21</f>
        <v>3.2</v>
      </c>
      <c r="BQ21" s="56">
        <f>'Calculating duration'!$C$33</f>
        <v>4</v>
      </c>
      <c r="BR21" s="56">
        <f t="shared" ref="BR21:BW21" si="1">BQ21+0.2*$BE21</f>
        <v>4.8</v>
      </c>
      <c r="BS21" s="56">
        <f t="shared" si="1"/>
        <v>5.6</v>
      </c>
      <c r="BT21" s="56">
        <f t="shared" si="1"/>
        <v>6.3999999999999995</v>
      </c>
      <c r="BU21" s="56">
        <f t="shared" si="1"/>
        <v>7.1999999999999993</v>
      </c>
      <c r="BV21" s="56">
        <f t="shared" si="1"/>
        <v>7.9999999999999991</v>
      </c>
      <c r="BW21" s="56">
        <f t="shared" si="1"/>
        <v>8.7999999999999989</v>
      </c>
    </row>
    <row r="22" spans="2:76" x14ac:dyDescent="0.2">
      <c r="B22" s="45"/>
    </row>
    <row r="23" spans="2:76" x14ac:dyDescent="0.2">
      <c r="B23" s="45"/>
    </row>
    <row r="24" spans="2:76" x14ac:dyDescent="0.2">
      <c r="B24" s="45"/>
    </row>
    <row r="25" spans="2:76" x14ac:dyDescent="0.2">
      <c r="B25" s="45"/>
      <c r="J25" s="26"/>
      <c r="K25" s="26"/>
      <c r="L25" s="26"/>
      <c r="M25" s="26"/>
      <c r="N25" s="26"/>
      <c r="O25" s="26"/>
      <c r="P25" s="26"/>
      <c r="Q25" s="26"/>
      <c r="R25" s="26"/>
      <c r="S25" s="26"/>
      <c r="T25" s="26"/>
      <c r="U25" s="26"/>
      <c r="V25" s="26"/>
      <c r="W25" s="26"/>
      <c r="X25" s="26"/>
      <c r="Y25" s="26"/>
      <c r="Z25" s="26"/>
      <c r="AA25" s="72">
        <f>IF('Calculating duration'!$F26="","",IF('Calculating duration'!$E26='Calculating duration'!$C$29,'Calculating duration'!$AB26,'Calculating duration'!$F27/(1+AA$21/100)^('Calculating duration'!$E27/'Calculating duration'!$C$31)))</f>
        <v>8.6956521739130448</v>
      </c>
      <c r="AB25" s="72">
        <f>IF('Calculating duration'!$F26="","",IF('Calculating duration'!$E26='Calculating duration'!$C$29,'Calculating duration'!$AB26,'Calculating duration'!$F27/(1+AB$21/100)^('Calculating duration'!$E27/'Calculating duration'!$C$31)))</f>
        <v>8.6872586872586872</v>
      </c>
      <c r="AC25" s="72">
        <f>IF('Calculating duration'!$F26="","",IF('Calculating duration'!$E26='Calculating duration'!$C$29,'Calculating duration'!$AB26,'Calculating duration'!$F27/(1+AC$21/100)^('Calculating duration'!$E27/'Calculating duration'!$C$31)))</f>
        <v>8.6788813886210221</v>
      </c>
      <c r="AD25" s="72">
        <f>IF('Calculating duration'!$F26="","",IF('Calculating duration'!$E26='Calculating duration'!$C$29,'Calculating duration'!$AB26,'Calculating duration'!$F27/(1+AD$21/100)^('Calculating duration'!$E27/'Calculating duration'!$C$31)))</f>
        <v>8.6705202312138727</v>
      </c>
      <c r="AE25" s="72">
        <f>IF('Calculating duration'!$F26="","",IF('Calculating duration'!$E26='Calculating duration'!$C$29,'Calculating duration'!$AB26,'Calculating duration'!$F27/(1+AE$21/100)^('Calculating duration'!$E27/'Calculating duration'!$C$31)))</f>
        <v>8.662175168431185</v>
      </c>
      <c r="AF25" s="72">
        <f>IF('Calculating duration'!$F26="","",IF('Calculating duration'!$E26='Calculating duration'!$C$29,'Calculating duration'!$AB26,'Calculating duration'!$F27/(1+AF$21/100)^('Calculating duration'!$E27/'Calculating duration'!$C$31)))</f>
        <v>8.6538461538461533</v>
      </c>
      <c r="AG25" s="72">
        <f>IF('Calculating duration'!$F26="","",IF('Calculating duration'!$E26='Calculating duration'!$C$29,'Calculating duration'!$AB26,'Calculating duration'!$F27/(1+AG$21/100)^('Calculating duration'!$E27/'Calculating duration'!$C$31)))</f>
        <v>8.6455331412103753</v>
      </c>
      <c r="AH25" s="72">
        <f>IF('Calculating duration'!$F26="","",IF('Calculating duration'!$E26='Calculating duration'!$C$29,'Calculating duration'!$AB26,'Calculating duration'!$F27/(1+AH$21/100)^('Calculating duration'!$E27/'Calculating duration'!$C$31)))</f>
        <v>8.6372360844529741</v>
      </c>
      <c r="AI25" s="72">
        <f>IF('Calculating duration'!$F26="","",IF('Calculating duration'!$E26='Calculating duration'!$C$29,'Calculating duration'!$AB26,'Calculating duration'!$F27/(1+AI$21/100)^('Calculating duration'!$E27/'Calculating duration'!$C$31)))</f>
        <v>8.6289549376797705</v>
      </c>
      <c r="AJ25" s="72">
        <f>IF('Calculating duration'!$F26="","",IF('Calculating duration'!$E26='Calculating duration'!$C$29,'Calculating duration'!$AB26,'Calculating duration'!$F27/(1+AJ$21/100)^('Calculating duration'!$E27/'Calculating duration'!$C$31)))</f>
        <v>8.6206896551724128</v>
      </c>
      <c r="AK25" s="72">
        <f>IF('Calculating duration'!$F26="","",IF('Calculating duration'!$E26='Calculating duration'!$C$29,'Calculating duration'!$AB26,'Calculating duration'!$F27/(1+AK$21/100)^('Calculating duration'!$E27/'Calculating duration'!$C$31)))</f>
        <v>8.6124401913875612</v>
      </c>
      <c r="AL25" s="72"/>
      <c r="AM25" s="72"/>
      <c r="AN25" s="57">
        <f t="shared" ref="AN25:AX25" si="2">AA25</f>
        <v>8.6956521739130448</v>
      </c>
      <c r="AO25" s="57">
        <f t="shared" si="2"/>
        <v>8.6872586872586872</v>
      </c>
      <c r="AP25" s="57">
        <f t="shared" si="2"/>
        <v>8.6788813886210221</v>
      </c>
      <c r="AQ25" s="57">
        <f t="shared" si="2"/>
        <v>8.6705202312138727</v>
      </c>
      <c r="AR25" s="57">
        <f t="shared" si="2"/>
        <v>8.662175168431185</v>
      </c>
      <c r="AS25" s="57">
        <f t="shared" si="2"/>
        <v>8.6538461538461533</v>
      </c>
      <c r="AT25" s="57">
        <f t="shared" si="2"/>
        <v>8.6455331412103753</v>
      </c>
      <c r="AU25" s="57">
        <f t="shared" si="2"/>
        <v>8.6372360844529741</v>
      </c>
      <c r="AV25" s="57">
        <f t="shared" si="2"/>
        <v>8.6289549376797705</v>
      </c>
      <c r="AW25" s="57">
        <f t="shared" si="2"/>
        <v>8.6206896551724128</v>
      </c>
      <c r="AX25" s="57">
        <f t="shared" si="2"/>
        <v>8.6124401913875612</v>
      </c>
      <c r="AZ25" s="72">
        <f>IF('Calculating duration'!$F26="","",IF('Calculating duration'!$E26='Calculating duration'!$C$29,'Calculating duration'!$AB26,'Calculating duration'!$F27/(1+AZ$21/100)^('Calculating duration'!$E27/'Calculating duration'!$C$31)))</f>
        <v>9</v>
      </c>
      <c r="BA25" s="72">
        <f>IF('Calculating duration'!$F26="","",IF('Calculating duration'!$E26='Calculating duration'!$C$29,'Calculating duration'!$AB26,'Calculating duration'!$F27/(1+BA$21/100)^('Calculating duration'!$E27/'Calculating duration'!$C$31)))</f>
        <v>8.9285714285714288</v>
      </c>
      <c r="BB25" s="72">
        <f>IF('Calculating duration'!$F26="","",IF('Calculating duration'!$E26='Calculating duration'!$C$29,'Calculating duration'!$AB26,'Calculating duration'!$F27/(1+BB$21/100)^('Calculating duration'!$E27/'Calculating duration'!$C$31)))</f>
        <v>8.8582677165354333</v>
      </c>
      <c r="BC25" s="72">
        <f>IF('Calculating duration'!$F26="","",IF('Calculating duration'!$E26='Calculating duration'!$C$29,'Calculating duration'!$AB26,'Calculating duration'!$F27/(1+BC$21/100)^('Calculating duration'!$E27/'Calculating duration'!$C$31)))</f>
        <v>8.7890625</v>
      </c>
      <c r="BD25" s="72">
        <f>IF('Calculating duration'!$F26="","",IF('Calculating duration'!$E26='Calculating duration'!$C$29,'Calculating duration'!$AB26,'Calculating duration'!$F27/(1+BD$21/100)^('Calculating duration'!$E27/'Calculating duration'!$C$31)))</f>
        <v>8.720930232558139</v>
      </c>
      <c r="BE25" s="72">
        <f>IF('Calculating duration'!$F26="","",IF('Calculating duration'!$E26='Calculating duration'!$C$29,'Calculating duration'!$AB26,'Calculating duration'!$F27/(1+BE$21/100)^('Calculating duration'!$E27/'Calculating duration'!$C$31)))</f>
        <v>8.6538461538461533</v>
      </c>
      <c r="BF25" s="72">
        <f>IF('Calculating duration'!$F26="","",IF('Calculating duration'!$E26='Calculating duration'!$C$29,'Calculating duration'!$AB26,'Calculating duration'!$F27/(1+BF$21/100)^('Calculating duration'!$E27/'Calculating duration'!$C$31)))</f>
        <v>8.5877862595419838</v>
      </c>
      <c r="BG25" s="72">
        <f>IF('Calculating duration'!$F26="","",IF('Calculating duration'!$E26='Calculating duration'!$C$29,'Calculating duration'!$AB26,'Calculating duration'!$F27/(1+BG$21/100)^('Calculating duration'!$E27/'Calculating duration'!$C$31)))</f>
        <v>8.5227272727272716</v>
      </c>
      <c r="BH25" s="72">
        <f>IF('Calculating duration'!$F26="","",IF('Calculating duration'!$E26='Calculating duration'!$C$29,'Calculating duration'!$AB26,'Calculating duration'!$F27/(1+BH$21/100)^('Calculating duration'!$E27/'Calculating duration'!$C$31)))</f>
        <v>8.458646616541353</v>
      </c>
      <c r="BI25" s="72">
        <f>IF('Calculating duration'!$F26="","",IF('Calculating duration'!$E26='Calculating duration'!$C$29,'Calculating duration'!$AB26,'Calculating duration'!$F27/(1+BI$21/100)^('Calculating duration'!$E27/'Calculating duration'!$C$31)))</f>
        <v>8.3955223880597014</v>
      </c>
      <c r="BJ25" s="72">
        <f>IF('Calculating duration'!$F26="","",IF('Calculating duration'!$E26='Calculating duration'!$C$29,'Calculating duration'!$AB26,'Calculating duration'!$F27/(1+BJ$21/100)^('Calculating duration'!$E27/'Calculating duration'!$C$31)))</f>
        <v>8.3333333333333321</v>
      </c>
      <c r="BK25" s="72">
        <f>IF('Calculating duration'!$F26="","",IF('Calculating duration'!$E26='Calculating duration'!$C$29,'Calculating duration'!$AB26,'Calculating duration'!$F27/(1+BK$21/100)^('Calculating duration'!$E27/'Calculating duration'!$C$31)))</f>
        <v>8.2720588235294112</v>
      </c>
      <c r="BL25" s="57">
        <f t="shared" ref="BL25:BW25" si="3">AZ25</f>
        <v>9</v>
      </c>
      <c r="BM25" s="57">
        <f t="shared" si="3"/>
        <v>8.9285714285714288</v>
      </c>
      <c r="BN25" s="57">
        <f t="shared" si="3"/>
        <v>8.8582677165354333</v>
      </c>
      <c r="BO25" s="57">
        <f t="shared" si="3"/>
        <v>8.7890625</v>
      </c>
      <c r="BP25" s="57">
        <f t="shared" si="3"/>
        <v>8.720930232558139</v>
      </c>
      <c r="BQ25" s="57">
        <f t="shared" si="3"/>
        <v>8.6538461538461533</v>
      </c>
      <c r="BR25" s="57">
        <f t="shared" si="3"/>
        <v>8.5877862595419838</v>
      </c>
      <c r="BS25" s="57">
        <f t="shared" si="3"/>
        <v>8.5227272727272716</v>
      </c>
      <c r="BT25" s="57">
        <f t="shared" si="3"/>
        <v>8.458646616541353</v>
      </c>
      <c r="BU25" s="57">
        <f t="shared" si="3"/>
        <v>8.3955223880597014</v>
      </c>
      <c r="BV25" s="57">
        <f t="shared" si="3"/>
        <v>8.3333333333333321</v>
      </c>
      <c r="BW25" s="57">
        <f t="shared" si="3"/>
        <v>8.2720588235294112</v>
      </c>
      <c r="BX25" s="57"/>
    </row>
    <row r="26" spans="2:76" ht="25.5" x14ac:dyDescent="0.2">
      <c r="B26" s="92" t="s">
        <v>90</v>
      </c>
      <c r="J26" s="26"/>
      <c r="K26" s="26"/>
      <c r="L26" s="26"/>
      <c r="M26" s="26"/>
      <c r="N26" s="26"/>
      <c r="O26" s="26"/>
      <c r="P26" s="26"/>
      <c r="Q26" s="26"/>
      <c r="R26" s="26"/>
      <c r="S26" s="26"/>
      <c r="T26" s="26"/>
      <c r="U26" s="26"/>
      <c r="V26" s="26"/>
      <c r="W26" s="26"/>
      <c r="X26" s="26"/>
      <c r="Y26" s="26"/>
      <c r="Z26" s="26"/>
      <c r="AA26" s="72">
        <f>IF('Calculating duration'!$F27="","",IF('Calculating duration'!$E27='Calculating duration'!$C$29,'Calculating duration'!$AB27,'Calculating duration'!$F28/(1+AA$21/100)^('Calculating duration'!$E28/'Calculating duration'!$C$31)))</f>
        <v>8.4015963032976284</v>
      </c>
      <c r="AB26" s="72">
        <f>IF('Calculating duration'!$F27="","",IF('Calculating duration'!$E27='Calculating duration'!$C$29,'Calculating duration'!$AB27,'Calculating duration'!$F28/(1+AB$21/100)^('Calculating duration'!$E28/'Calculating duration'!$C$31)))</f>
        <v>8.3853848332612806</v>
      </c>
      <c r="AC26" s="72">
        <f>IF('Calculating duration'!$F27="","",IF('Calculating duration'!$E27='Calculating duration'!$C$29,'Calculating duration'!$AB27,'Calculating duration'!$F28/(1+AC$21/100)^('Calculating duration'!$E28/'Calculating duration'!$C$31)))</f>
        <v>8.3692202397502644</v>
      </c>
      <c r="AD26" s="72">
        <f>IF('Calculating duration'!$F27="","",IF('Calculating duration'!$E27='Calculating duration'!$C$29,'Calculating duration'!$AB27,'Calculating duration'!$F28/(1+AD$21/100)^('Calculating duration'!$E28/'Calculating duration'!$C$31)))</f>
        <v>8.3531023422098958</v>
      </c>
      <c r="AE26" s="72">
        <f>IF('Calculating duration'!$F27="","",IF('Calculating duration'!$E27='Calculating duration'!$C$29,'Calculating duration'!$AB27,'Calculating duration'!$F28/(1+AE$21/100)^('Calculating duration'!$E28/'Calculating duration'!$C$31)))</f>
        <v>8.3370309609539799</v>
      </c>
      <c r="AF26" s="72">
        <f>IF('Calculating duration'!$F27="","",IF('Calculating duration'!$E27='Calculating duration'!$C$29,'Calculating duration'!$AB27,'Calculating duration'!$F28/(1+AF$21/100)^('Calculating duration'!$E28/'Calculating duration'!$C$31)))</f>
        <v>8.3210059171597628</v>
      </c>
      <c r="AG26" s="72">
        <f>IF('Calculating duration'!$F27="","",IF('Calculating duration'!$E27='Calculating duration'!$C$29,'Calculating duration'!$AB27,'Calculating duration'!$F28/(1+AG$21/100)^('Calculating duration'!$E28/'Calculating duration'!$C$31)))</f>
        <v>8.3050270328629932</v>
      </c>
      <c r="AH26" s="72">
        <f>IF('Calculating duration'!$F27="","",IF('Calculating duration'!$E27='Calculating duration'!$C$29,'Calculating duration'!$AB27,'Calculating duration'!$F28/(1+AH$21/100)^('Calculating duration'!$E28/'Calculating duration'!$C$31)))</f>
        <v>8.2890941309529502</v>
      </c>
      <c r="AI26" s="72">
        <f>IF('Calculating duration'!$F27="","",IF('Calculating duration'!$E27='Calculating duration'!$C$29,'Calculating duration'!$AB27,'Calculating duration'!$F28/(1+AI$21/100)^('Calculating duration'!$E28/'Calculating duration'!$C$31)))</f>
        <v>8.2732070351675659</v>
      </c>
      <c r="AJ26" s="72">
        <f>IF('Calculating duration'!$F27="","",IF('Calculating duration'!$E27='Calculating duration'!$C$29,'Calculating duration'!$AB27,'Calculating duration'!$F28/(1+AJ$21/100)^('Calculating duration'!$E28/'Calculating duration'!$C$31)))</f>
        <v>8.2573655700885187</v>
      </c>
      <c r="AK26" s="72">
        <f>IF('Calculating duration'!$F27="","",IF('Calculating duration'!$E27='Calculating duration'!$C$29,'Calculating duration'!$AB27,'Calculating duration'!$F28/(1+AK$21/100)^('Calculating duration'!$E28/'Calculating duration'!$C$31)))</f>
        <v>8.2415695611364228</v>
      </c>
      <c r="AL26" s="72"/>
      <c r="AM26" s="72"/>
      <c r="AN26" s="57">
        <f>IF('Calculating duration'!$F28="",AN25,AN25+AA26)</f>
        <v>17.097248477210673</v>
      </c>
      <c r="AO26" s="57">
        <f>IF('Calculating duration'!$F28="",AO25,AO25+AB26)</f>
        <v>17.072643520519968</v>
      </c>
      <c r="AP26" s="57">
        <f>IF('Calculating duration'!$F28="",AP25,AP25+AC26)</f>
        <v>17.048101628371285</v>
      </c>
      <c r="AQ26" s="57">
        <f>IF('Calculating duration'!$F28="",AQ25,AQ25+AD26)</f>
        <v>17.023622573423769</v>
      </c>
      <c r="AR26" s="57">
        <f>IF('Calculating duration'!$F28="",AR25,AR25+AE26)</f>
        <v>16.999206129385165</v>
      </c>
      <c r="AS26" s="57">
        <f>IF('Calculating duration'!$F28="",AS25,AS25+AF26)</f>
        <v>16.974852071005916</v>
      </c>
      <c r="AT26" s="57">
        <f>IF('Calculating duration'!$F28="",AT25,AT25+AG26)</f>
        <v>16.950560174073367</v>
      </c>
      <c r="AU26" s="57">
        <f>IF('Calculating duration'!$F28="",AU25,AU25+AH26)</f>
        <v>16.926330215405926</v>
      </c>
      <c r="AV26" s="57">
        <f>IF('Calculating duration'!$F28="",AV25,AV25+AI26)</f>
        <v>16.902161972847338</v>
      </c>
      <c r="AW26" s="57">
        <f>IF('Calculating duration'!$F28="",AW25,AW25+AJ26)</f>
        <v>16.87805522526093</v>
      </c>
      <c r="AX26" s="57">
        <f>IF('Calculating duration'!$F28="",AX25,AX25+AK26)</f>
        <v>16.854009752523986</v>
      </c>
      <c r="AZ26" s="72">
        <f>IF('Calculating duration'!$F27="","",IF('Calculating duration'!$E27='Calculating duration'!$C$29,'Calculating duration'!$AB27,'Calculating duration'!$F28/(1+AZ$21/100)^('Calculating duration'!$E28/'Calculating duration'!$C$31)))</f>
        <v>9</v>
      </c>
      <c r="BA26" s="72">
        <f>IF('Calculating duration'!$F27="","",IF('Calculating duration'!$E27='Calculating duration'!$C$29,'Calculating duration'!$AB27,'Calculating duration'!$F28/(1+BA$21/100)^('Calculating duration'!$E28/'Calculating duration'!$C$31)))</f>
        <v>8.857709750566892</v>
      </c>
      <c r="BB26" s="72">
        <f>IF('Calculating duration'!$F27="","",IF('Calculating duration'!$E27='Calculating duration'!$C$29,'Calculating duration'!$AB27,'Calculating duration'!$F28/(1+BB$21/100)^('Calculating duration'!$E28/'Calculating duration'!$C$31)))</f>
        <v>8.7187674375348738</v>
      </c>
      <c r="BC26" s="72">
        <f>IF('Calculating duration'!$F27="","",IF('Calculating duration'!$E27='Calculating duration'!$C$29,'Calculating duration'!$AB27,'Calculating duration'!$F28/(1+BC$21/100)^('Calculating duration'!$E28/'Calculating duration'!$C$31)))</f>
        <v>8.58306884765625</v>
      </c>
      <c r="BD26" s="72">
        <f>IF('Calculating duration'!$F27="","",IF('Calculating duration'!$E27='Calculating duration'!$C$29,'Calculating duration'!$AB27,'Calculating duration'!$F28/(1+BD$21/100)^('Calculating duration'!$E28/'Calculating duration'!$C$31)))</f>
        <v>8.4505137912385067</v>
      </c>
      <c r="BE26" s="72">
        <f>IF('Calculating duration'!$F27="","",IF('Calculating duration'!$E27='Calculating duration'!$C$29,'Calculating duration'!$AB27,'Calculating duration'!$F28/(1+BE$21/100)^('Calculating duration'!$E28/'Calculating duration'!$C$31)))</f>
        <v>8.3210059171597628</v>
      </c>
      <c r="BF26" s="72">
        <f>IF('Calculating duration'!$F27="","",IF('Calculating duration'!$E27='Calculating duration'!$C$29,'Calculating duration'!$AB27,'Calculating duration'!$F28/(1+BF$21/100)^('Calculating duration'!$E28/'Calculating duration'!$C$31)))</f>
        <v>8.1944525377308999</v>
      </c>
      <c r="BG26" s="72">
        <f>IF('Calculating duration'!$F27="","",IF('Calculating duration'!$E27='Calculating duration'!$C$29,'Calculating duration'!$AB27,'Calculating duration'!$F28/(1+BG$21/100)^('Calculating duration'!$E28/'Calculating duration'!$C$31)))</f>
        <v>8.0707644628099171</v>
      </c>
      <c r="BH26" s="72">
        <f>IF('Calculating duration'!$F27="","",IF('Calculating duration'!$E27='Calculating duration'!$C$29,'Calculating duration'!$AB27,'Calculating duration'!$F28/(1+BH$21/100)^('Calculating duration'!$E28/'Calculating duration'!$C$31)))</f>
        <v>7.9498558426140526</v>
      </c>
      <c r="BI26" s="72">
        <f>IF('Calculating duration'!$F27="","",IF('Calculating duration'!$E27='Calculating duration'!$C$29,'Calculating duration'!$AB27,'Calculating duration'!$F28/(1+BI$21/100)^('Calculating duration'!$E28/'Calculating duration'!$C$31)))</f>
        <v>7.8316440187124066</v>
      </c>
      <c r="BJ26" s="72">
        <f>IF('Calculating duration'!$F27="","",IF('Calculating duration'!$E27='Calculating duration'!$C$29,'Calculating duration'!$AB27,'Calculating duration'!$F28/(1+BJ$21/100)^('Calculating duration'!$E28/'Calculating duration'!$C$31)))</f>
        <v>7.716049382716049</v>
      </c>
      <c r="BK26" s="72">
        <f>IF('Calculating duration'!$F27="","",IF('Calculating duration'!$E27='Calculating duration'!$C$29,'Calculating duration'!$AB27,'Calculating duration'!$F28/(1+BK$21/100)^('Calculating duration'!$E28/'Calculating duration'!$C$31)))</f>
        <v>7.6029952422145319</v>
      </c>
      <c r="BL26" s="57">
        <f>IF('Calculating duration'!$F28="",BL25,BL25+AZ26)</f>
        <v>18</v>
      </c>
      <c r="BM26" s="57">
        <f>IF('Calculating duration'!$F28="",BM25,BM25+BA26)</f>
        <v>17.786281179138321</v>
      </c>
      <c r="BN26" s="57">
        <f>IF('Calculating duration'!$F28="",BN25,BN25+BB26)</f>
        <v>17.577035154070309</v>
      </c>
      <c r="BO26" s="57">
        <f>IF('Calculating duration'!$F28="",BO25,BO25+BC26)</f>
        <v>17.37213134765625</v>
      </c>
      <c r="BP26" s="57">
        <f>IF('Calculating duration'!$F28="",BP25,BP25+BD26)</f>
        <v>17.171444023796646</v>
      </c>
      <c r="BQ26" s="57">
        <f>IF('Calculating duration'!$F28="",BQ25,BQ25+BE26)</f>
        <v>16.974852071005916</v>
      </c>
      <c r="BR26" s="57">
        <f>IF('Calculating duration'!$F28="",BR25,BR25+BF26)</f>
        <v>16.782238797272882</v>
      </c>
      <c r="BS26" s="57">
        <f>IF('Calculating duration'!$F28="",BS25,BS25+BG26)</f>
        <v>16.593491735537189</v>
      </c>
      <c r="BT26" s="57">
        <f>IF('Calculating duration'!$F28="",BT25,BT25+BH26)</f>
        <v>16.408502459155407</v>
      </c>
      <c r="BU26" s="57">
        <f>IF('Calculating duration'!$F28="",BU25,BU25+BI26)</f>
        <v>16.227166406772106</v>
      </c>
      <c r="BV26" s="57">
        <f>IF('Calculating duration'!$F28="",BV25,BV25+BJ26)</f>
        <v>16.049382716049379</v>
      </c>
      <c r="BW26" s="57">
        <f>IF('Calculating duration'!$F28="",BW25,BW25+BK26)</f>
        <v>15.875054065743942</v>
      </c>
      <c r="BX26" s="57"/>
    </row>
    <row r="27" spans="2:76" x14ac:dyDescent="0.2">
      <c r="B27" s="45"/>
      <c r="J27" s="26"/>
      <c r="K27" s="26"/>
      <c r="L27" s="26"/>
      <c r="M27" s="26"/>
      <c r="N27" s="26"/>
      <c r="O27" s="26"/>
      <c r="P27" s="26"/>
      <c r="Q27" s="26"/>
      <c r="R27" s="26"/>
      <c r="S27" s="26"/>
      <c r="T27" s="26"/>
      <c r="U27" s="26"/>
      <c r="V27" s="26"/>
      <c r="W27" s="26"/>
      <c r="X27" s="26"/>
      <c r="Y27" s="26"/>
      <c r="Z27" s="26"/>
      <c r="AA27" s="72">
        <f>IF('Calculating duration'!$F27="","",IF('Calculating duration'!$E27='Calculating duration'!$C$29,'Calculating duration'!$AB27,'Calculating duration'!$F28/(1+AA$21/100)^('Calculating duration'!$E28/'Calculating duration'!$C$31)))</f>
        <v>8.4015963032976284</v>
      </c>
      <c r="AB27" s="72">
        <f>IF('Calculating duration'!$F27="","",IF('Calculating duration'!$E27='Calculating duration'!$C$29,'Calculating duration'!$AB27,'Calculating duration'!$F28/(1+AB$21/100)^('Calculating duration'!$E28/'Calculating duration'!$C$31)))</f>
        <v>8.3853848332612806</v>
      </c>
      <c r="AC27" s="72">
        <f>IF('Calculating duration'!$F27="","",IF('Calculating duration'!$E27='Calculating duration'!$C$29,'Calculating duration'!$AB27,'Calculating duration'!$F28/(1+AC$21/100)^('Calculating duration'!$E28/'Calculating duration'!$C$31)))</f>
        <v>8.3692202397502644</v>
      </c>
      <c r="AD27" s="72">
        <f>IF('Calculating duration'!$F27="","",IF('Calculating duration'!$E27='Calculating duration'!$C$29,'Calculating duration'!$AB27,'Calculating duration'!$F28/(1+AD$21/100)^('Calculating duration'!$E28/'Calculating duration'!$C$31)))</f>
        <v>8.3531023422098958</v>
      </c>
      <c r="AE27" s="72">
        <f>IF('Calculating duration'!$F27="","",IF('Calculating duration'!$E27='Calculating duration'!$C$29,'Calculating duration'!$AB27,'Calculating duration'!$F28/(1+AE$21/100)^('Calculating duration'!$E28/'Calculating duration'!$C$31)))</f>
        <v>8.3370309609539799</v>
      </c>
      <c r="AF27" s="72">
        <f>IF('Calculating duration'!$F27="","",IF('Calculating duration'!$E27='Calculating duration'!$C$29,'Calculating duration'!$AB27,'Calculating duration'!$F28/(1+AF$21/100)^('Calculating duration'!$E28/'Calculating duration'!$C$31)))</f>
        <v>8.3210059171597628</v>
      </c>
      <c r="AG27" s="72">
        <f>IF('Calculating duration'!$F27="","",IF('Calculating duration'!$E27='Calculating duration'!$C$29,'Calculating duration'!$AB27,'Calculating duration'!$F28/(1+AG$21/100)^('Calculating duration'!$E28/'Calculating duration'!$C$31)))</f>
        <v>8.3050270328629932</v>
      </c>
      <c r="AH27" s="72">
        <f>IF('Calculating duration'!$F27="","",IF('Calculating duration'!$E27='Calculating duration'!$C$29,'Calculating duration'!$AB27,'Calculating duration'!$F28/(1+AH$21/100)^('Calculating duration'!$E28/'Calculating duration'!$C$31)))</f>
        <v>8.2890941309529502</v>
      </c>
      <c r="AI27" s="72">
        <f>IF('Calculating duration'!$F27="","",IF('Calculating duration'!$E27='Calculating duration'!$C$29,'Calculating duration'!$AB27,'Calculating duration'!$F28/(1+AI$21/100)^('Calculating duration'!$E28/'Calculating duration'!$C$31)))</f>
        <v>8.2732070351675659</v>
      </c>
      <c r="AJ27" s="72">
        <f>IF('Calculating duration'!$F27="","",IF('Calculating duration'!$E27='Calculating duration'!$C$29,'Calculating duration'!$AB27,'Calculating duration'!$F28/(1+AJ$21/100)^('Calculating duration'!$E28/'Calculating duration'!$C$31)))</f>
        <v>8.2573655700885187</v>
      </c>
      <c r="AK27" s="72">
        <f>IF('Calculating duration'!$F27="","",IF('Calculating duration'!$E27='Calculating duration'!$C$29,'Calculating duration'!$AB27,'Calculating duration'!$F28/(1+AK$21/100)^('Calculating duration'!$E28/'Calculating duration'!$C$31)))</f>
        <v>8.2415695611364228</v>
      </c>
      <c r="AL27" s="72"/>
      <c r="AM27" s="72"/>
      <c r="AN27" s="57"/>
      <c r="AO27" s="57"/>
      <c r="AP27" s="57"/>
      <c r="AQ27" s="57"/>
      <c r="AR27" s="57"/>
      <c r="AS27" s="57"/>
      <c r="AT27" s="57"/>
      <c r="AU27" s="57"/>
      <c r="AV27" s="57"/>
      <c r="AW27" s="57"/>
      <c r="AX27" s="57"/>
      <c r="AZ27" s="72"/>
      <c r="BA27" s="72"/>
      <c r="BB27" s="72"/>
      <c r="BC27" s="72"/>
      <c r="BD27" s="72"/>
      <c r="BE27" s="72"/>
      <c r="BF27" s="72"/>
      <c r="BG27" s="72"/>
      <c r="BH27" s="72"/>
      <c r="BI27" s="72"/>
      <c r="BJ27" s="72"/>
      <c r="BK27" s="72"/>
      <c r="BL27" s="57"/>
      <c r="BM27" s="57"/>
      <c r="BN27" s="57"/>
      <c r="BO27" s="57"/>
      <c r="BP27" s="57"/>
      <c r="BQ27" s="57"/>
      <c r="BR27" s="57"/>
      <c r="BS27" s="57"/>
      <c r="BT27" s="57"/>
      <c r="BU27" s="57"/>
      <c r="BV27" s="57"/>
      <c r="BW27" s="57"/>
      <c r="BX27" s="57"/>
    </row>
    <row r="28" spans="2:76" x14ac:dyDescent="0.2">
      <c r="B28" s="45"/>
      <c r="J28" s="26"/>
      <c r="K28" s="26"/>
      <c r="L28" s="26"/>
      <c r="M28" s="26"/>
      <c r="N28" s="26"/>
      <c r="O28" s="26"/>
      <c r="P28" s="26"/>
      <c r="Q28" s="26"/>
      <c r="R28" s="26"/>
      <c r="S28" s="26"/>
      <c r="T28" s="26"/>
      <c r="U28" s="26"/>
      <c r="V28" s="26"/>
      <c r="W28" s="26"/>
      <c r="X28" s="26"/>
      <c r="Y28" s="26"/>
      <c r="Z28" s="26"/>
      <c r="AA28" s="72">
        <f>IF('Calculating duration'!$F28="","",IF('Calculating duration'!$E28='Calculating duration'!$C$29,'Calculating duration'!$AB28,'Calculating duration'!$F29/(1+AA$21/100)^('Calculating duration'!$E29/'Calculating duration'!$C$31)))</f>
        <v>8.1174843510122017</v>
      </c>
      <c r="AB28" s="72">
        <f>IF('Calculating duration'!$F28="","",IF('Calculating duration'!$E28='Calculating duration'!$C$29,'Calculating duration'!$AB28,'Calculating duration'!$F29/(1+AB$21/100)^('Calculating duration'!$E29/'Calculating duration'!$C$31)))</f>
        <v>8.0940008043062548</v>
      </c>
      <c r="AC28" s="72">
        <f>IF('Calculating duration'!$F28="","",IF('Calculating duration'!$E28='Calculating duration'!$C$29,'Calculating duration'!$AB28,'Calculating duration'!$F29/(1+AC$21/100)^('Calculating duration'!$E29/'Calculating duration'!$C$31)))</f>
        <v>8.0706077528932152</v>
      </c>
      <c r="AD28" s="72">
        <f>IF('Calculating duration'!$F28="","",IF('Calculating duration'!$E28='Calculating duration'!$C$29,'Calculating duration'!$AB28,'Calculating duration'!$F29/(1+AD$21/100)^('Calculating duration'!$E29/'Calculating duration'!$C$31)))</f>
        <v>8.047304761281211</v>
      </c>
      <c r="AE28" s="72">
        <f>IF('Calculating duration'!$F28="","",IF('Calculating duration'!$E28='Calculating duration'!$C$29,'Calculating duration'!$AB28,'Calculating duration'!$F29/(1+AE$21/100)^('Calculating duration'!$E29/'Calculating duration'!$C$31)))</f>
        <v>8.0240913964908387</v>
      </c>
      <c r="AF28" s="72">
        <f>IF('Calculating duration'!$F28="","",IF('Calculating duration'!$E28='Calculating duration'!$C$29,'Calculating duration'!$AB28,'Calculating duration'!$F29/(1+AF$21/100)^('Calculating duration'!$E29/'Calculating duration'!$C$31)))</f>
        <v>8.0009672280382329</v>
      </c>
      <c r="AG28" s="72">
        <f>IF('Calculating duration'!$F28="","",IF('Calculating duration'!$E28='Calculating duration'!$C$29,'Calculating duration'!$AB28,'Calculating duration'!$F29/(1+AG$21/100)^('Calculating duration'!$E29/'Calculating duration'!$C$31)))</f>
        <v>7.9779318279183409</v>
      </c>
      <c r="AH28" s="72">
        <f>IF('Calculating duration'!$F28="","",IF('Calculating duration'!$E28='Calculating duration'!$C$29,'Calculating duration'!$AB28,'Calculating duration'!$F29/(1+AH$21/100)^('Calculating duration'!$E29/'Calculating duration'!$C$31)))</f>
        <v>7.9549847705882426</v>
      </c>
      <c r="AI28" s="72">
        <f>IF('Calculating duration'!$F28="","",IF('Calculating duration'!$E28='Calculating duration'!$C$29,'Calculating duration'!$AB28,'Calculating duration'!$F29/(1+AI$21/100)^('Calculating duration'!$E29/'Calculating duration'!$C$31)))</f>
        <v>7.9321256329506875</v>
      </c>
      <c r="AJ28" s="72">
        <f>IF('Calculating duration'!$F28="","",IF('Calculating duration'!$E28='Calculating duration'!$C$29,'Calculating duration'!$AB28,'Calculating duration'!$F29/(1+AJ$21/100)^('Calculating duration'!$E29/'Calculating duration'!$C$31)))</f>
        <v>7.9093539943376605</v>
      </c>
      <c r="AK28" s="72">
        <f>IF('Calculating duration'!$F28="","",IF('Calculating duration'!$E28='Calculating duration'!$C$29,'Calculating duration'!$AB28,'Calculating duration'!$F29/(1+AK$21/100)^('Calculating duration'!$E29/'Calculating duration'!$C$31)))</f>
        <v>7.8866694364941843</v>
      </c>
      <c r="AL28" s="72"/>
      <c r="AM28" s="72"/>
      <c r="AN28" s="57">
        <f>IF('Calculating duration'!$F29="",AN26,AN26+AA28)</f>
        <v>25.214732828222875</v>
      </c>
      <c r="AO28" s="57">
        <f>IF('Calculating duration'!$F29="",AO26,AO26+AB28)</f>
        <v>25.166644324826223</v>
      </c>
      <c r="AP28" s="57">
        <f>IF('Calculating duration'!$F29="",AP26,AP26+AC28)</f>
        <v>25.118709381264502</v>
      </c>
      <c r="AQ28" s="57">
        <f>IF('Calculating duration'!$F29="",AQ26,AQ26+AD28)</f>
        <v>25.070927334704979</v>
      </c>
      <c r="AR28" s="57">
        <f>IF('Calculating duration'!$F29="",AR26,AR26+AE28)</f>
        <v>25.023297525876004</v>
      </c>
      <c r="AS28" s="57">
        <f>IF('Calculating duration'!$F29="",AS26,AS26+AF28)</f>
        <v>24.975819299044147</v>
      </c>
      <c r="AT28" s="57">
        <f>IF('Calculating duration'!$F29="",AT26,AT26+AG28)</f>
        <v>24.928492001991707</v>
      </c>
      <c r="AU28" s="57">
        <f>IF('Calculating duration'!$F29="",AU26,AU26+AH28)</f>
        <v>24.88131498599417</v>
      </c>
      <c r="AV28" s="57">
        <f>IF('Calculating duration'!$F29="",AV26,AV26+AI28)</f>
        <v>24.834287605798025</v>
      </c>
      <c r="AW28" s="57">
        <f>IF('Calculating duration'!$F29="",AW26,AW26+AJ28)</f>
        <v>24.78740921959859</v>
      </c>
      <c r="AX28" s="57">
        <f>IF('Calculating duration'!$F29="",AX26,AX26+AK28)</f>
        <v>24.74067918901817</v>
      </c>
      <c r="AZ28" s="72">
        <f>IF('Calculating duration'!$F28="","",IF('Calculating duration'!$E28='Calculating duration'!$C$29,'Calculating duration'!$AB28,'Calculating duration'!$F29/(1+AZ$21/100)^('Calculating duration'!$E29/'Calculating duration'!$C$31)))</f>
        <v>9</v>
      </c>
      <c r="BA28" s="72">
        <f>IF('Calculating duration'!$F28="","",IF('Calculating duration'!$E28='Calculating duration'!$C$29,'Calculating duration'!$AB28,'Calculating duration'!$F29/(1+BA$21/100)^('Calculating duration'!$E29/'Calculating duration'!$C$31)))</f>
        <v>8.7874104668322346</v>
      </c>
      <c r="BB28" s="72">
        <f>IF('Calculating duration'!$F28="","",IF('Calculating duration'!$E28='Calculating duration'!$C$29,'Calculating duration'!$AB28,'Calculating duration'!$F29/(1+BB$21/100)^('Calculating duration'!$E29/'Calculating duration'!$C$31)))</f>
        <v>8.5814640133217281</v>
      </c>
      <c r="BC28" s="72">
        <f>IF('Calculating duration'!$F28="","",IF('Calculating duration'!$E28='Calculating duration'!$C$29,'Calculating duration'!$AB28,'Calculating duration'!$F29/(1+BC$21/100)^('Calculating duration'!$E29/'Calculating duration'!$C$31)))</f>
        <v>8.3819031715393066</v>
      </c>
      <c r="BD28" s="72">
        <f>IF('Calculating duration'!$F28="","",IF('Calculating duration'!$E28='Calculating duration'!$C$29,'Calculating duration'!$AB28,'Calculating duration'!$F29/(1+BD$21/100)^('Calculating duration'!$E29/'Calculating duration'!$C$31)))</f>
        <v>8.1884823558512672</v>
      </c>
      <c r="BE28" s="72">
        <f>IF('Calculating duration'!$F28="","",IF('Calculating duration'!$E28='Calculating duration'!$C$29,'Calculating duration'!$AB28,'Calculating duration'!$F29/(1+BE$21/100)^('Calculating duration'!$E29/'Calculating duration'!$C$31)))</f>
        <v>8.0009672280382329</v>
      </c>
      <c r="BF28" s="72">
        <f>IF('Calculating duration'!$F28="","",IF('Calculating duration'!$E28='Calculating duration'!$C$29,'Calculating duration'!$AB28,'Calculating duration'!$F29/(1+BF$21/100)^('Calculating duration'!$E29/'Calculating duration'!$C$31)))</f>
        <v>7.819134100888264</v>
      </c>
      <c r="BG28" s="72">
        <f>IF('Calculating duration'!$F28="","",IF('Calculating duration'!$E28='Calculating duration'!$C$29,'Calculating duration'!$AB28,'Calculating duration'!$F29/(1+BG$21/100)^('Calculating duration'!$E29/'Calculating duration'!$C$31)))</f>
        <v>7.6427693776609056</v>
      </c>
      <c r="BH28" s="72">
        <f>IF('Calculating duration'!$F28="","",IF('Calculating duration'!$E28='Calculating duration'!$C$29,'Calculating duration'!$AB28,'Calculating duration'!$F29/(1+BH$21/100)^('Calculating duration'!$E29/'Calculating duration'!$C$31)))</f>
        <v>7.4716690250132061</v>
      </c>
      <c r="BI28" s="72">
        <f>IF('Calculating duration'!$F28="","",IF('Calculating duration'!$E28='Calculating duration'!$C$29,'Calculating duration'!$AB28,'Calculating duration'!$F29/(1+BI$21/100)^('Calculating duration'!$E29/'Calculating duration'!$C$31)))</f>
        <v>7.3056380771570959</v>
      </c>
      <c r="BJ28" s="72">
        <f>IF('Calculating duration'!$F28="","",IF('Calculating duration'!$E28='Calculating duration'!$C$29,'Calculating duration'!$AB28,'Calculating duration'!$F29/(1+BJ$21/100)^('Calculating duration'!$E29/'Calculating duration'!$C$31)))</f>
        <v>7.1444901691815259</v>
      </c>
      <c r="BK28" s="72">
        <f>IF('Calculating duration'!$F28="","",IF('Calculating duration'!$E28='Calculating duration'!$C$29,'Calculating duration'!$AB28,'Calculating duration'!$F29/(1+BK$21/100)^('Calculating duration'!$E29/'Calculating duration'!$C$31)))</f>
        <v>6.9880470976236504</v>
      </c>
      <c r="BL28" s="57">
        <f>IF('Calculating duration'!$F29="",BL26,BL26+AZ28)</f>
        <v>27</v>
      </c>
      <c r="BM28" s="57">
        <f>IF('Calculating duration'!$F29="",BM26,BM26+BA28)</f>
        <v>26.573691645970555</v>
      </c>
      <c r="BN28" s="57">
        <f>IF('Calculating duration'!$F29="",BN26,BN26+BB28)</f>
        <v>26.158499167392037</v>
      </c>
      <c r="BO28" s="57">
        <f>IF('Calculating duration'!$F29="",BO26,BO26+BC28)</f>
        <v>25.754034519195557</v>
      </c>
      <c r="BP28" s="57">
        <f>IF('Calculating duration'!$F29="",BP26,BP26+BD28)</f>
        <v>25.359926379647913</v>
      </c>
      <c r="BQ28" s="57">
        <f>IF('Calculating duration'!$F29="",BQ26,BQ26+BE28)</f>
        <v>24.975819299044147</v>
      </c>
      <c r="BR28" s="57">
        <f>IF('Calculating duration'!$F29="",BR26,BR26+BF28)</f>
        <v>24.601372898161145</v>
      </c>
      <c r="BS28" s="57">
        <f>IF('Calculating duration'!$F29="",BS26,BS26+BG28)</f>
        <v>24.236261113198093</v>
      </c>
      <c r="BT28" s="57">
        <f>IF('Calculating duration'!$F29="",BT26,BT26+BH28)</f>
        <v>23.880171484168613</v>
      </c>
      <c r="BU28" s="57">
        <f>IF('Calculating duration'!$F29="",BU26,BU26+BI28)</f>
        <v>23.532804483929201</v>
      </c>
      <c r="BV28" s="57">
        <f>IF('Calculating duration'!$F29="",BV26,BV26+BJ28)</f>
        <v>23.193872885230906</v>
      </c>
      <c r="BW28" s="57">
        <f>IF('Calculating duration'!$F29="",BW26,BW26+BK28)</f>
        <v>22.863101163367592</v>
      </c>
      <c r="BX28" s="57"/>
    </row>
    <row r="29" spans="2:76" x14ac:dyDescent="0.2">
      <c r="B29" s="45"/>
      <c r="J29" s="26"/>
      <c r="K29" s="26"/>
      <c r="L29" s="26"/>
      <c r="M29" s="26"/>
      <c r="N29" s="26"/>
      <c r="O29" s="26"/>
      <c r="P29" s="26"/>
      <c r="Q29" s="26"/>
      <c r="R29" s="26"/>
      <c r="S29" s="26"/>
      <c r="T29" s="26"/>
      <c r="U29" s="26"/>
      <c r="V29" s="26"/>
      <c r="W29" s="26"/>
      <c r="X29" s="26"/>
      <c r="Y29" s="26"/>
      <c r="Z29" s="26"/>
      <c r="AA29" s="72">
        <f>IF('Calculating duration'!$F29="","",IF('Calculating duration'!$E29='Calculating duration'!$C$29,'Calculating duration'!$AB29,'Calculating duration'!$F30/(1+AA$21/100)^('Calculating duration'!$E30/'Calculating duration'!$C$31)))</f>
        <v>7.842980049287152</v>
      </c>
      <c r="AB29" s="72">
        <f>IF('Calculating duration'!$F29="","",IF('Calculating duration'!$E29='Calculating duration'!$C$29,'Calculating duration'!$AB29,'Calculating duration'!$F30/(1+AB$21/100)^('Calculating duration'!$E30/'Calculating duration'!$C$31)))</f>
        <v>7.8127420890987018</v>
      </c>
      <c r="AC29" s="72">
        <f>IF('Calculating duration'!$F29="","",IF('Calculating duration'!$E29='Calculating duration'!$C$29,'Calculating duration'!$AB29,'Calculating duration'!$F30/(1+AC$21/100)^('Calculating duration'!$E30/'Calculating duration'!$C$31)))</f>
        <v>7.7826497134939405</v>
      </c>
      <c r="AD29" s="72">
        <f>IF('Calculating duration'!$F29="","",IF('Calculating duration'!$E29='Calculating duration'!$C$29,'Calculating duration'!$AB29,'Calculating duration'!$F30/(1+AD$21/100)^('Calculating duration'!$E30/'Calculating duration'!$C$31)))</f>
        <v>7.7527020821591615</v>
      </c>
      <c r="AE29" s="72">
        <f>IF('Calculating duration'!$F29="","",IF('Calculating duration'!$E29='Calculating duration'!$C$29,'Calculating duration'!$AB29,'Calculating duration'!$F30/(1+AE$21/100)^('Calculating duration'!$E30/'Calculating duration'!$C$31)))</f>
        <v>7.7228983604339181</v>
      </c>
      <c r="AF29" s="72">
        <f>IF('Calculating duration'!$F29="","",IF('Calculating duration'!$E29='Calculating duration'!$C$29,'Calculating duration'!$AB29,'Calculating duration'!$F30/(1+AF$21/100)^('Calculating duration'!$E30/'Calculating duration'!$C$31)))</f>
        <v>7.6932377192675316</v>
      </c>
      <c r="AG29" s="72">
        <f>IF('Calculating duration'!$F29="","",IF('Calculating duration'!$E29='Calculating duration'!$C$29,'Calculating duration'!$AB29,'Calculating duration'!$F30/(1+AG$21/100)^('Calculating duration'!$E30/'Calculating duration'!$C$31)))</f>
        <v>7.6637193351761201</v>
      </c>
      <c r="AH29" s="72">
        <f>IF('Calculating duration'!$F29="","",IF('Calculating duration'!$E29='Calculating duration'!$C$29,'Calculating duration'!$AB29,'Calculating duration'!$F30/(1+AH$21/100)^('Calculating duration'!$E30/'Calculating duration'!$C$31)))</f>
        <v>7.6343423901998486</v>
      </c>
      <c r="AI29" s="72">
        <f>IF('Calculating duration'!$F29="","",IF('Calculating duration'!$E29='Calculating duration'!$C$29,'Calculating duration'!$AB29,'Calculating duration'!$F30/(1+AI$21/100)^('Calculating duration'!$E30/'Calculating duration'!$C$31)))</f>
        <v>7.6051060718606784</v>
      </c>
      <c r="AJ29" s="72">
        <f>IF('Calculating duration'!$F29="","",IF('Calculating duration'!$E29='Calculating duration'!$C$29,'Calculating duration'!$AB29,'Calculating duration'!$F30/(1+AJ$21/100)^('Calculating duration'!$E30/'Calculating duration'!$C$31)))</f>
        <v>7.5760095731203654</v>
      </c>
      <c r="AK29" s="72">
        <f>IF('Calculating duration'!$F29="","",IF('Calculating duration'!$E29='Calculating duration'!$C$29,'Calculating duration'!$AB29,'Calculating duration'!$F30/(1+AK$21/100)^('Calculating duration'!$E30/'Calculating duration'!$C$31)))</f>
        <v>7.5470520923389337</v>
      </c>
      <c r="AL29" s="72"/>
      <c r="AM29" s="72"/>
      <c r="AN29" s="57">
        <f>IF('Calculating duration'!$F30="",AN28,AN28+AA29)</f>
        <v>33.057712877510028</v>
      </c>
      <c r="AO29" s="57">
        <f>IF('Calculating duration'!$F30="",AO28,AO28+AB29)</f>
        <v>32.979386413924928</v>
      </c>
      <c r="AP29" s="57">
        <f>IF('Calculating duration'!$F30="",AP28,AP28+AC29)</f>
        <v>32.90135909475844</v>
      </c>
      <c r="AQ29" s="57">
        <f>IF('Calculating duration'!$F30="",AQ28,AQ28+AD29)</f>
        <v>32.823629416864144</v>
      </c>
      <c r="AR29" s="57">
        <f>IF('Calculating duration'!$F30="",AR28,AR28+AE29)</f>
        <v>32.74619588630992</v>
      </c>
      <c r="AS29" s="57">
        <f>IF('Calculating duration'!$F30="",AS28,AS28+AF29)</f>
        <v>32.669057018311676</v>
      </c>
      <c r="AT29" s="57">
        <f>IF('Calculating duration'!$F30="",AT28,AT28+AG29)</f>
        <v>32.592211337167825</v>
      </c>
      <c r="AU29" s="57">
        <f>IF('Calculating duration'!$F30="",AU28,AU28+AH29)</f>
        <v>32.515657376194021</v>
      </c>
      <c r="AV29" s="57">
        <f>IF('Calculating duration'!$F30="",AV28,AV28+AI29)</f>
        <v>32.4393936776587</v>
      </c>
      <c r="AW29" s="57">
        <f>IF('Calculating duration'!$F30="",AW28,AW28+AJ29)</f>
        <v>32.363418792718953</v>
      </c>
      <c r="AX29" s="57">
        <f>IF('Calculating duration'!$F30="",AX28,AX28+AK29)</f>
        <v>32.287731281357104</v>
      </c>
      <c r="AZ29" s="72">
        <f>IF('Calculating duration'!$F29="","",IF('Calculating duration'!$E29='Calculating duration'!$C$29,'Calculating duration'!$AB29,'Calculating duration'!$F30/(1+AZ$21/100)^('Calculating duration'!$E30/'Calculating duration'!$C$31)))</f>
        <v>9</v>
      </c>
      <c r="BA29" s="72">
        <f>IF('Calculating duration'!$F29="","",IF('Calculating duration'!$E29='Calculating duration'!$C$29,'Calculating duration'!$AB29,'Calculating duration'!$F30/(1+BA$21/100)^('Calculating duration'!$E30/'Calculating duration'!$C$31)))</f>
        <v>8.7176691139208664</v>
      </c>
      <c r="BB29" s="72">
        <f>IF('Calculating duration'!$F29="","",IF('Calculating duration'!$E29='Calculating duration'!$C$29,'Calculating duration'!$AB29,'Calculating duration'!$F30/(1+BB$21/100)^('Calculating duration'!$E30/'Calculating duration'!$C$31)))</f>
        <v>8.4463228477576049</v>
      </c>
      <c r="BC29" s="72">
        <f>IF('Calculating duration'!$F29="","",IF('Calculating duration'!$E29='Calculating duration'!$C$29,'Calculating duration'!$AB29,'Calculating duration'!$F30/(1+BC$21/100)^('Calculating duration'!$E30/'Calculating duration'!$C$31)))</f>
        <v>8.1854523159563541</v>
      </c>
      <c r="BD29" s="72">
        <f>IF('Calculating duration'!$F29="","",IF('Calculating duration'!$E29='Calculating duration'!$C$29,'Calculating duration'!$AB29,'Calculating duration'!$F30/(1+BD$21/100)^('Calculating duration'!$E30/'Calculating duration'!$C$31)))</f>
        <v>7.9345759262124682</v>
      </c>
      <c r="BE29" s="72">
        <f>IF('Calculating duration'!$F29="","",IF('Calculating duration'!$E29='Calculating duration'!$C$29,'Calculating duration'!$AB29,'Calculating duration'!$F30/(1+BE$21/100)^('Calculating duration'!$E30/'Calculating duration'!$C$31)))</f>
        <v>7.6932377192675316</v>
      </c>
      <c r="BF29" s="72">
        <f>IF('Calculating duration'!$F29="","",IF('Calculating duration'!$E29='Calculating duration'!$C$29,'Calculating duration'!$AB29,'Calculating duration'!$F30/(1+BF$21/100)^('Calculating duration'!$E30/'Calculating duration'!$C$31)))</f>
        <v>7.4610058214582651</v>
      </c>
      <c r="BG29" s="72">
        <f>IF('Calculating duration'!$F29="","",IF('Calculating duration'!$E29='Calculating duration'!$C$29,'Calculating duration'!$AB29,'Calculating duration'!$F30/(1+BG$21/100)^('Calculating duration'!$E30/'Calculating duration'!$C$31)))</f>
        <v>7.2374710015728265</v>
      </c>
      <c r="BH29" s="72">
        <f>IF('Calculating duration'!$F29="","",IF('Calculating duration'!$E29='Calculating duration'!$C$29,'Calculating duration'!$AB29,'Calculating duration'!$F30/(1+BH$21/100)^('Calculating duration'!$E30/'Calculating duration'!$C$31)))</f>
        <v>7.0222453242605321</v>
      </c>
      <c r="BI29" s="72">
        <f>IF('Calculating duration'!$F29="","",IF('Calculating duration'!$E29='Calculating duration'!$C$29,'Calculating duration'!$AB29,'Calculating duration'!$F30/(1+BI$21/100)^('Calculating duration'!$E30/'Calculating duration'!$C$31)))</f>
        <v>6.8149608928704239</v>
      </c>
      <c r="BJ29" s="72">
        <f>IF('Calculating duration'!$F29="","",IF('Calculating duration'!$E29='Calculating duration'!$C$29,'Calculating duration'!$AB29,'Calculating duration'!$F30/(1+BJ$21/100)^('Calculating duration'!$E30/'Calculating duration'!$C$31)))</f>
        <v>6.6152686751680791</v>
      </c>
      <c r="BK29" s="72">
        <f>IF('Calculating duration'!$F29="","",IF('Calculating duration'!$E29='Calculating duration'!$C$29,'Calculating duration'!$AB29,'Calculating duration'!$F30/(1+BK$21/100)^('Calculating duration'!$E30/'Calculating duration'!$C$31)))</f>
        <v>6.4228374059040894</v>
      </c>
      <c r="BL29" s="57">
        <f>IF('Calculating duration'!$F30="",BL28,BL28+AZ29)</f>
        <v>36</v>
      </c>
      <c r="BM29" s="57">
        <f>IF('Calculating duration'!$F30="",BM28,BM28+BA29)</f>
        <v>35.291360759891418</v>
      </c>
      <c r="BN29" s="57">
        <f>IF('Calculating duration'!$F30="",BN28,BN28+BB29)</f>
        <v>34.604822015149644</v>
      </c>
      <c r="BO29" s="57">
        <f>IF('Calculating duration'!$F30="",BO28,BO28+BC29)</f>
        <v>33.939486835151911</v>
      </c>
      <c r="BP29" s="57">
        <f>IF('Calculating duration'!$F30="",BP28,BP28+BD29)</f>
        <v>33.294502305860384</v>
      </c>
      <c r="BQ29" s="57">
        <f>IF('Calculating duration'!$F30="",BQ28,BQ28+BE29)</f>
        <v>32.669057018311676</v>
      </c>
      <c r="BR29" s="57">
        <f>IF('Calculating duration'!$F30="",BR28,BR28+BF29)</f>
        <v>32.06237871961941</v>
      </c>
      <c r="BS29" s="57">
        <f>IF('Calculating duration'!$F30="",BS28,BS28+BG29)</f>
        <v>31.473732114770918</v>
      </c>
      <c r="BT29" s="57">
        <f>IF('Calculating duration'!$F30="",BT28,BT28+BH29)</f>
        <v>30.902416808429145</v>
      </c>
      <c r="BU29" s="57">
        <f>IF('Calculating duration'!$F30="",BU28,BU28+BI29)</f>
        <v>30.347765376799625</v>
      </c>
      <c r="BV29" s="57">
        <f>IF('Calculating duration'!$F30="",BV28,BV28+BJ29)</f>
        <v>29.809141560398984</v>
      </c>
      <c r="BW29" s="57">
        <f>IF('Calculating duration'!$F30="",BW28,BW28+BK29)</f>
        <v>29.285938569271682</v>
      </c>
      <c r="BX29" s="57"/>
    </row>
    <row r="30" spans="2:76" x14ac:dyDescent="0.2">
      <c r="B30" s="45"/>
      <c r="J30" s="26"/>
      <c r="K30" s="26"/>
      <c r="L30" s="26"/>
      <c r="M30" s="26"/>
      <c r="N30" s="26"/>
      <c r="O30" s="26"/>
      <c r="P30" s="26"/>
      <c r="Q30" s="26"/>
      <c r="R30" s="26"/>
      <c r="S30" s="26"/>
      <c r="T30" s="26"/>
      <c r="U30" s="26"/>
      <c r="V30" s="26"/>
      <c r="W30" s="26"/>
      <c r="X30" s="26"/>
      <c r="Y30" s="26"/>
      <c r="Z30" s="26"/>
      <c r="AA30" s="72">
        <f>IF('Calculating duration'!$F30="","",IF('Calculating duration'!$E30='Calculating duration'!$C$29,'Calculating duration'!$AB30,'Calculating duration'!$F31/(1+AA$21/100)^('Calculating duration'!$E31/'Calculating duration'!$C$31)))</f>
        <v>7.5777585017267173</v>
      </c>
      <c r="AB30" s="72">
        <f>IF('Calculating duration'!$F30="","",IF('Calculating duration'!$E30='Calculating duration'!$C$29,'Calculating duration'!$AB30,'Calculating duration'!$F31/(1+AB$21/100)^('Calculating duration'!$E31/'Calculating duration'!$C$31)))</f>
        <v>7.5412568427593643</v>
      </c>
      <c r="AC30" s="72">
        <f>IF('Calculating duration'!$F30="","",IF('Calculating duration'!$E30='Calculating duration'!$C$29,'Calculating duration'!$AB30,'Calculating duration'!$F31/(1+AC$21/100)^('Calculating duration'!$E31/'Calculating duration'!$C$31)))</f>
        <v>7.504965972511032</v>
      </c>
      <c r="AD30" s="72">
        <f>IF('Calculating duration'!$F30="","",IF('Calculating duration'!$E30='Calculating duration'!$C$29,'Calculating duration'!$AB30,'Calculating duration'!$F31/(1+AD$21/100)^('Calculating duration'!$E31/'Calculating duration'!$C$31)))</f>
        <v>7.4688844722149916</v>
      </c>
      <c r="AE30" s="72">
        <f>IF('Calculating duration'!$F30="","",IF('Calculating duration'!$E30='Calculating duration'!$C$29,'Calculating duration'!$AB30,'Calculating duration'!$F31/(1+AE$21/100)^('Calculating duration'!$E31/'Calculating duration'!$C$31)))</f>
        <v>7.4330109340076209</v>
      </c>
      <c r="AF30" s="72">
        <f>IF('Calculating duration'!$F30="","",IF('Calculating duration'!$E30='Calculating duration'!$C$29,'Calculating duration'!$AB30,'Calculating duration'!$F31/(1+AF$21/100)^('Calculating duration'!$E31/'Calculating duration'!$C$31)))</f>
        <v>7.3973439608341636</v>
      </c>
      <c r="AG30" s="72">
        <f>IF('Calculating duration'!$F30="","",IF('Calculating duration'!$E30='Calculating duration'!$C$29,'Calculating duration'!$AB30,'Calculating duration'!$F31/(1+AG$21/100)^('Calculating duration'!$E31/'Calculating duration'!$C$31)))</f>
        <v>7.361882166355544</v>
      </c>
      <c r="AH30" s="72">
        <f>IF('Calculating duration'!$F30="","",IF('Calculating duration'!$E30='Calculating duration'!$C$29,'Calculating duration'!$AB30,'Calculating duration'!$F31/(1+AH$21/100)^('Calculating duration'!$E31/'Calculating duration'!$C$31)))</f>
        <v>7.3266241748559011</v>
      </c>
      <c r="AI30" s="72">
        <f>IF('Calculating duration'!$F30="","",IF('Calculating duration'!$E30='Calculating duration'!$C$29,'Calculating duration'!$AB30,'Calculating duration'!$F31/(1+AI$21/100)^('Calculating duration'!$E31/'Calculating duration'!$C$31)))</f>
        <v>7.2915686211511783</v>
      </c>
      <c r="AJ30" s="72">
        <f>IF('Calculating duration'!$F30="","",IF('Calculating duration'!$E30='Calculating duration'!$C$29,'Calculating duration'!$AB30,'Calculating duration'!$F31/(1+AJ$21/100)^('Calculating duration'!$E31/'Calculating duration'!$C$31)))</f>
        <v>7.2567141504984347</v>
      </c>
      <c r="AK30" s="72">
        <f>IF('Calculating duration'!$F30="","",IF('Calculating duration'!$E30='Calculating duration'!$C$29,'Calculating duration'!$AB30,'Calculating duration'!$F31/(1+AK$21/100)^('Calculating duration'!$E31/'Calculating duration'!$C$31)))</f>
        <v>7.2220594185061566</v>
      </c>
      <c r="AL30" s="72"/>
      <c r="AM30" s="72"/>
      <c r="AN30" s="57">
        <f>IF('Calculating duration'!$F31="",AN29,AN29+AA30)</f>
        <v>40.635471379236748</v>
      </c>
      <c r="AO30" s="57">
        <f>IF('Calculating duration'!$F31="",AO29,AO29+AB30)</f>
        <v>40.520643256684295</v>
      </c>
      <c r="AP30" s="57">
        <f>IF('Calculating duration'!$F31="",AP29,AP29+AC30)</f>
        <v>40.406325067269471</v>
      </c>
      <c r="AQ30" s="57">
        <f>IF('Calculating duration'!$F31="",AQ29,AQ29+AD30)</f>
        <v>40.292513889079132</v>
      </c>
      <c r="AR30" s="57">
        <f>IF('Calculating duration'!$F31="",AR29,AR29+AE30)</f>
        <v>40.179206820317539</v>
      </c>
      <c r="AS30" s="57">
        <f>IF('Calculating duration'!$F31="",AS29,AS29+AF30)</f>
        <v>40.06640097914584</v>
      </c>
      <c r="AT30" s="57">
        <f>IF('Calculating duration'!$F31="",AT29,AT29+AG30)</f>
        <v>39.954093503523367</v>
      </c>
      <c r="AU30" s="57">
        <f>IF('Calculating duration'!$F31="",AU29,AU29+AH30)</f>
        <v>39.842281551049922</v>
      </c>
      <c r="AV30" s="57">
        <f>IF('Calculating duration'!$F31="",AV29,AV29+AI30)</f>
        <v>39.730962298809878</v>
      </c>
      <c r="AW30" s="57">
        <f>IF('Calculating duration'!$F31="",AW29,AW29+AJ30)</f>
        <v>39.620132943217385</v>
      </c>
      <c r="AX30" s="57">
        <f>IF('Calculating duration'!$F31="",AX29,AX29+AK30)</f>
        <v>39.50979069986326</v>
      </c>
      <c r="AZ30" s="72">
        <f>IF('Calculating duration'!$F30="","",IF('Calculating duration'!$E30='Calculating duration'!$C$29,'Calculating duration'!$AB30,'Calculating duration'!$F31/(1+AZ$21/100)^('Calculating duration'!$E31/'Calculating duration'!$C$31)))</f>
        <v>9</v>
      </c>
      <c r="BA30" s="72">
        <f>IF('Calculating duration'!$F30="","",IF('Calculating duration'!$E30='Calculating duration'!$C$29,'Calculating duration'!$AB30,'Calculating duration'!$F31/(1+BA$21/100)^('Calculating duration'!$E31/'Calculating duration'!$C$31)))</f>
        <v>8.6484812638103836</v>
      </c>
      <c r="BB30" s="72">
        <f>IF('Calculating duration'!$F30="","",IF('Calculating duration'!$E30='Calculating duration'!$C$29,'Calculating duration'!$AB30,'Calculating duration'!$F31/(1+BB$21/100)^('Calculating duration'!$E31/'Calculating duration'!$C$31)))</f>
        <v>8.3133098895252022</v>
      </c>
      <c r="BC30" s="72">
        <f>IF('Calculating duration'!$F30="","",IF('Calculating duration'!$E30='Calculating duration'!$C$29,'Calculating duration'!$AB30,'Calculating duration'!$F31/(1+BC$21/100)^('Calculating duration'!$E31/'Calculating duration'!$C$31)))</f>
        <v>7.9936057773011262</v>
      </c>
      <c r="BD30" s="72">
        <f>IF('Calculating duration'!$F30="","",IF('Calculating duration'!$E30='Calculating duration'!$C$29,'Calculating duration'!$AB30,'Calculating duration'!$F31/(1+BD$21/100)^('Calculating duration'!$E31/'Calculating duration'!$C$31)))</f>
        <v>7.6885425641593681</v>
      </c>
      <c r="BE30" s="72">
        <f>IF('Calculating duration'!$F30="","",IF('Calculating duration'!$E30='Calculating duration'!$C$29,'Calculating duration'!$AB30,'Calculating duration'!$F31/(1+BE$21/100)^('Calculating duration'!$E31/'Calculating duration'!$C$31)))</f>
        <v>7.3973439608341636</v>
      </c>
      <c r="BF30" s="72">
        <f>IF('Calculating duration'!$F30="","",IF('Calculating duration'!$E30='Calculating duration'!$C$29,'Calculating duration'!$AB30,'Calculating duration'!$F31/(1+BF$21/100)^('Calculating duration'!$E31/'Calculating duration'!$C$31)))</f>
        <v>7.1192803639868938</v>
      </c>
      <c r="BG30" s="72">
        <f>IF('Calculating duration'!$F30="","",IF('Calculating duration'!$E30='Calculating duration'!$C$29,'Calculating duration'!$AB30,'Calculating duration'!$F31/(1+BG$21/100)^('Calculating duration'!$E31/'Calculating duration'!$C$31)))</f>
        <v>6.8536657211863874</v>
      </c>
      <c r="BH30" s="72">
        <f>IF('Calculating duration'!$F30="","",IF('Calculating duration'!$E30='Calculating duration'!$C$29,'Calculating duration'!$AB30,'Calculating duration'!$F31/(1+BH$21/100)^('Calculating duration'!$E31/'Calculating duration'!$C$31)))</f>
        <v>6.599854628064409</v>
      </c>
      <c r="BI30" s="72">
        <f>IF('Calculating duration'!$F30="","",IF('Calculating duration'!$E30='Calculating duration'!$C$29,'Calculating duration'!$AB30,'Calculating duration'!$F31/(1+BI$21/100)^('Calculating duration'!$E31/'Calculating duration'!$C$31)))</f>
        <v>6.3572396388716639</v>
      </c>
      <c r="BJ30" s="72">
        <f>IF('Calculating duration'!$F30="","",IF('Calculating duration'!$E30='Calculating duration'!$C$29,'Calculating duration'!$AB30,'Calculating duration'!$F31/(1+BJ$21/100)^('Calculating duration'!$E31/'Calculating duration'!$C$31)))</f>
        <v>6.1252487733037775</v>
      </c>
      <c r="BK30" s="72">
        <f>IF('Calculating duration'!$F30="","",IF('Calculating duration'!$E30='Calculating duration'!$C$29,'Calculating duration'!$AB30,'Calculating duration'!$F31/(1+BK$21/100)^('Calculating duration'!$E31/'Calculating duration'!$C$31)))</f>
        <v>5.9033432039559637</v>
      </c>
      <c r="BL30" s="57">
        <f>IF('Calculating duration'!$F31="",BL29,BL29+AZ30)</f>
        <v>45</v>
      </c>
      <c r="BM30" s="57">
        <f>IF('Calculating duration'!$F31="",BM29,BM29+BA30)</f>
        <v>43.9398420237018</v>
      </c>
      <c r="BN30" s="57">
        <f>IF('Calculating duration'!$F31="",BN29,BN29+BB30)</f>
        <v>42.918131904674844</v>
      </c>
      <c r="BO30" s="57">
        <f>IF('Calculating duration'!$F31="",BO29,BO29+BC30)</f>
        <v>41.933092612453038</v>
      </c>
      <c r="BP30" s="57">
        <f>IF('Calculating duration'!$F31="",BP29,BP29+BD30)</f>
        <v>40.983044870019754</v>
      </c>
      <c r="BQ30" s="57">
        <f>IF('Calculating duration'!$F31="",BQ29,BQ29+BE30)</f>
        <v>40.06640097914584</v>
      </c>
      <c r="BR30" s="57">
        <f>IF('Calculating duration'!$F31="",BR29,BR29+BF30)</f>
        <v>39.181659083606306</v>
      </c>
      <c r="BS30" s="57">
        <f>IF('Calculating duration'!$F31="",BS29,BS29+BG30)</f>
        <v>38.327397835957306</v>
      </c>
      <c r="BT30" s="57">
        <f>IF('Calculating duration'!$F31="",BT29,BT29+BH30)</f>
        <v>37.502271436493551</v>
      </c>
      <c r="BU30" s="57">
        <f>IF('Calculating duration'!$F31="",BU29,BU29+BI30)</f>
        <v>36.70500501567129</v>
      </c>
      <c r="BV30" s="57">
        <f>IF('Calculating duration'!$F31="",BV29,BV29+BJ30)</f>
        <v>35.934390333702765</v>
      </c>
      <c r="BW30" s="57">
        <f>IF('Calculating duration'!$F31="",BW29,BW29+BK30)</f>
        <v>35.189281773227648</v>
      </c>
      <c r="BX30" s="57"/>
    </row>
    <row r="31" spans="2:76" x14ac:dyDescent="0.2">
      <c r="B31" s="45"/>
      <c r="J31" s="26"/>
      <c r="K31" s="26"/>
      <c r="L31" s="26"/>
      <c r="M31" s="26"/>
      <c r="N31" s="26"/>
      <c r="O31" s="26"/>
      <c r="P31" s="26"/>
      <c r="Q31" s="26"/>
      <c r="R31" s="26"/>
      <c r="S31" s="26"/>
      <c r="T31" s="26"/>
      <c r="U31" s="26"/>
      <c r="V31" s="26"/>
      <c r="W31" s="26"/>
      <c r="X31" s="26"/>
      <c r="Y31" s="26"/>
      <c r="Z31" s="26"/>
      <c r="AA31" s="72">
        <f>IF('Calculating duration'!$F31="","",IF('Calculating duration'!$E31='Calculating duration'!$C$29,'Calculating duration'!$AB31,'Calculating duration'!$F32/(1+AA$21/100)^('Calculating duration'!$E32/'Calculating duration'!$C$31)))</f>
        <v>7.3215057987697749</v>
      </c>
      <c r="AB31" s="72">
        <f>IF('Calculating duration'!$F31="","",IF('Calculating duration'!$E31='Calculating duration'!$C$29,'Calculating duration'!$AB31,'Calculating duration'!$F32/(1+AB$21/100)^('Calculating duration'!$E32/'Calculating duration'!$C$31)))</f>
        <v>7.2792054466789242</v>
      </c>
      <c r="AC31" s="72">
        <f>IF('Calculating duration'!$F31="","",IF('Calculating duration'!$E31='Calculating duration'!$C$29,'Calculating duration'!$AB31,'Calculating duration'!$F32/(1+AC$21/100)^('Calculating duration'!$E32/'Calculating duration'!$C$31)))</f>
        <v>7.237189944562231</v>
      </c>
      <c r="AD31" s="72">
        <f>IF('Calculating duration'!$F31="","",IF('Calculating duration'!$E31='Calculating duration'!$C$29,'Calculating duration'!$AB31,'Calculating duration'!$F32/(1+AD$21/100)^('Calculating duration'!$E32/'Calculating duration'!$C$31)))</f>
        <v>7.1954571023265821</v>
      </c>
      <c r="AE31" s="72">
        <f>IF('Calculating duration'!$F31="","",IF('Calculating duration'!$E31='Calculating duration'!$C$29,'Calculating duration'!$AB31,'Calculating duration'!$F32/(1+AE$21/100)^('Calculating duration'!$E32/'Calculating duration'!$C$31)))</f>
        <v>7.1540047488042573</v>
      </c>
      <c r="AF31" s="72">
        <f>IF('Calculating duration'!$F31="","",IF('Calculating duration'!$E31='Calculating duration'!$C$29,'Calculating duration'!$AB31,'Calculating duration'!$F32/(1+AF$21/100)^('Calculating duration'!$E32/'Calculating duration'!$C$31)))</f>
        <v>7.1128307315713117</v>
      </c>
      <c r="AG31" s="72">
        <f>IF('Calculating duration'!$F31="","",IF('Calculating duration'!$E31='Calculating duration'!$C$29,'Calculating duration'!$AB31,'Calculating duration'!$F32/(1+AG$21/100)^('Calculating duration'!$E32/'Calculating duration'!$C$31)))</f>
        <v>7.0719329167680538</v>
      </c>
      <c r="AH31" s="72">
        <f>IF('Calculating duration'!$F31="","",IF('Calculating duration'!$E31='Calculating duration'!$C$29,'Calculating duration'!$AB31,'Calculating duration'!$F32/(1+AH$21/100)^('Calculating duration'!$E32/'Calculating duration'!$C$31)))</f>
        <v>7.0313091889212087</v>
      </c>
      <c r="AI31" s="72">
        <f>IF('Calculating duration'!$F31="","",IF('Calculating duration'!$E31='Calculating duration'!$C$29,'Calculating duration'!$AB31,'Calculating duration'!$F32/(1+AI$21/100)^('Calculating duration'!$E32/'Calculating duration'!$C$31)))</f>
        <v>6.990957450768148</v>
      </c>
      <c r="AJ31" s="72">
        <f>IF('Calculating duration'!$F31="","",IF('Calculating duration'!$E31='Calculating duration'!$C$29,'Calculating duration'!$AB31,'Calculating duration'!$F32/(1+AJ$21/100)^('Calculating duration'!$E32/'Calculating duration'!$C$31)))</f>
        <v>6.9508756230827906</v>
      </c>
      <c r="AK31" s="72">
        <f>IF('Calculating duration'!$F31="","",IF('Calculating duration'!$E31='Calculating duration'!$C$29,'Calculating duration'!$AB31,'Calculating duration'!$F32/(1+AK$21/100)^('Calculating duration'!$E32/'Calculating duration'!$C$31)))</f>
        <v>6.9110616445035014</v>
      </c>
      <c r="AL31" s="72"/>
      <c r="AM31" s="72"/>
      <c r="AN31" s="57">
        <f>IF('Calculating duration'!$F32="",AN30,AN30+AA31)</f>
        <v>47.956977178006525</v>
      </c>
      <c r="AO31" s="57">
        <f>IF('Calculating duration'!$F32="",AO30,AO30+AB31)</f>
        <v>47.799848703363217</v>
      </c>
      <c r="AP31" s="57">
        <f>IF('Calculating duration'!$F32="",AP30,AP30+AC31)</f>
        <v>47.643515011831703</v>
      </c>
      <c r="AQ31" s="57">
        <f>IF('Calculating duration'!$F32="",AQ30,AQ30+AD31)</f>
        <v>47.487970991405717</v>
      </c>
      <c r="AR31" s="57">
        <f>IF('Calculating duration'!$F32="",AR30,AR30+AE31)</f>
        <v>47.333211569121794</v>
      </c>
      <c r="AS31" s="57">
        <f>IF('Calculating duration'!$F32="",AS30,AS30+AF31)</f>
        <v>47.179231710717154</v>
      </c>
      <c r="AT31" s="57">
        <f>IF('Calculating duration'!$F32="",AT30,AT30+AG31)</f>
        <v>47.026026420291423</v>
      </c>
      <c r="AU31" s="57">
        <f>IF('Calculating duration'!$F32="",AU30,AU30+AH31)</f>
        <v>46.873590739971128</v>
      </c>
      <c r="AV31" s="57">
        <f>IF('Calculating duration'!$F32="",AV30,AV30+AI31)</f>
        <v>46.721919749578028</v>
      </c>
      <c r="AW31" s="57">
        <f>IF('Calculating duration'!$F32="",AW30,AW30+AJ31)</f>
        <v>46.571008566300179</v>
      </c>
      <c r="AX31" s="57">
        <f>IF('Calculating duration'!$F32="",AX30,AX30+AK31)</f>
        <v>46.420852344366764</v>
      </c>
      <c r="AZ31" s="72">
        <f>IF('Calculating duration'!$F31="","",IF('Calculating duration'!$E31='Calculating duration'!$C$29,'Calculating duration'!$AB31,'Calculating duration'!$F32/(1+AZ$21/100)^('Calculating duration'!$E32/'Calculating duration'!$C$31)))</f>
        <v>9</v>
      </c>
      <c r="BA31" s="72">
        <f>IF('Calculating duration'!$F31="","",IF('Calculating duration'!$E31='Calculating duration'!$C$29,'Calculating duration'!$AB31,'Calculating duration'!$F32/(1+BA$21/100)^('Calculating duration'!$E32/'Calculating duration'!$C$31)))</f>
        <v>8.5798425236214122</v>
      </c>
      <c r="BB31" s="72">
        <f>IF('Calculating duration'!$F31="","",IF('Calculating duration'!$E31='Calculating duration'!$C$29,'Calculating duration'!$AB31,'Calculating duration'!$F32/(1+BB$21/100)^('Calculating duration'!$E32/'Calculating duration'!$C$31)))</f>
        <v>8.182391623548428</v>
      </c>
      <c r="BC31" s="72">
        <f>IF('Calculating duration'!$F31="","",IF('Calculating duration'!$E31='Calculating duration'!$C$29,'Calculating duration'!$AB31,'Calculating duration'!$F32/(1+BC$21/100)^('Calculating duration'!$E32/'Calculating duration'!$C$31)))</f>
        <v>7.8062556418956328</v>
      </c>
      <c r="BD31" s="72">
        <f>IF('Calculating duration'!$F31="","",IF('Calculating duration'!$E31='Calculating duration'!$C$29,'Calculating duration'!$AB31,'Calculating duration'!$F32/(1+BD$21/100)^('Calculating duration'!$E32/'Calculating duration'!$C$31)))</f>
        <v>7.4501381435652796</v>
      </c>
      <c r="BE31" s="72">
        <f>IF('Calculating duration'!$F31="","",IF('Calculating duration'!$E31='Calculating duration'!$C$29,'Calculating duration'!$AB31,'Calculating duration'!$F32/(1+BE$21/100)^('Calculating duration'!$E32/'Calculating duration'!$C$31)))</f>
        <v>7.1128307315713117</v>
      </c>
      <c r="BF31" s="72">
        <f>IF('Calculating duration'!$F31="","",IF('Calculating duration'!$E31='Calculating duration'!$C$29,'Calculating duration'!$AB31,'Calculating duration'!$F32/(1+BF$21/100)^('Calculating duration'!$E32/'Calculating duration'!$C$31)))</f>
        <v>6.7932064541859667</v>
      </c>
      <c r="BG31" s="72">
        <f>IF('Calculating duration'!$F31="","",IF('Calculating duration'!$E31='Calculating duration'!$C$29,'Calculating duration'!$AB31,'Calculating duration'!$F32/(1+BG$21/100)^('Calculating duration'!$E32/'Calculating duration'!$C$31)))</f>
        <v>6.4902137511234734</v>
      </c>
      <c r="BH31" s="72">
        <f>IF('Calculating duration'!$F31="","",IF('Calculating duration'!$E31='Calculating duration'!$C$29,'Calculating duration'!$AB31,'Calculating duration'!$F32/(1+BH$21/100)^('Calculating duration'!$E32/'Calculating duration'!$C$31)))</f>
        <v>6.2028708910379775</v>
      </c>
      <c r="BI31" s="72">
        <f>IF('Calculating duration'!$F31="","",IF('Calculating duration'!$E31='Calculating duration'!$C$29,'Calculating duration'!$AB31,'Calculating duration'!$F32/(1+BI$21/100)^('Calculating duration'!$E32/'Calculating duration'!$C$31)))</f>
        <v>5.9302608571564015</v>
      </c>
      <c r="BJ31" s="72">
        <f>IF('Calculating duration'!$F31="","",IF('Calculating duration'!$E31='Calculating duration'!$C$29,'Calculating duration'!$AB31,'Calculating duration'!$F32/(1+BJ$21/100)^('Calculating duration'!$E32/'Calculating duration'!$C$31)))</f>
        <v>5.6715266419479411</v>
      </c>
      <c r="BK31" s="72">
        <f>IF('Calculating duration'!$F31="","",IF('Calculating duration'!$E31='Calculating duration'!$C$29,'Calculating duration'!$AB31,'Calculating duration'!$F32/(1+BK$21/100)^('Calculating duration'!$E32/'Calculating duration'!$C$31)))</f>
        <v>5.4258669154007029</v>
      </c>
      <c r="BL31" s="57">
        <f>IF('Calculating duration'!$F32="",BL30,BL30+AZ31)</f>
        <v>54</v>
      </c>
      <c r="BM31" s="57">
        <f>IF('Calculating duration'!$F32="",BM30,BM30+BA31)</f>
        <v>52.519684547323209</v>
      </c>
      <c r="BN31" s="57">
        <f>IF('Calculating duration'!$F32="",BN30,BN30+BB31)</f>
        <v>51.10052352822327</v>
      </c>
      <c r="BO31" s="57">
        <f>IF('Calculating duration'!$F32="",BO30,BO30+BC31)</f>
        <v>49.73934825434867</v>
      </c>
      <c r="BP31" s="57">
        <f>IF('Calculating duration'!$F32="",BP30,BP30+BD31)</f>
        <v>48.433183013585037</v>
      </c>
      <c r="BQ31" s="57">
        <f>IF('Calculating duration'!$F32="",BQ30,BQ30+BE31)</f>
        <v>47.179231710717154</v>
      </c>
      <c r="BR31" s="57">
        <f>IF('Calculating duration'!$F32="",BR30,BR30+BF31)</f>
        <v>45.974865537792269</v>
      </c>
      <c r="BS31" s="57">
        <f>IF('Calculating duration'!$F32="",BS30,BS30+BG31)</f>
        <v>44.817611587080776</v>
      </c>
      <c r="BT31" s="57">
        <f>IF('Calculating duration'!$F32="",BT30,BT30+BH31)</f>
        <v>43.705142327531526</v>
      </c>
      <c r="BU31" s="57">
        <f>IF('Calculating duration'!$F32="",BU30,BU30+BI31)</f>
        <v>42.635265872827688</v>
      </c>
      <c r="BV31" s="57">
        <f>IF('Calculating duration'!$F32="",BV30,BV30+BJ31)</f>
        <v>41.605916975650707</v>
      </c>
      <c r="BW31" s="57">
        <f>IF('Calculating duration'!$F32="",BW30,BW30+BK31)</f>
        <v>40.615148688628352</v>
      </c>
      <c r="BX31" s="57"/>
    </row>
    <row r="32" spans="2:76" x14ac:dyDescent="0.2">
      <c r="B32" s="45"/>
      <c r="AA32" s="72">
        <f>IF('Calculating duration'!$F32="","",IF('Calculating duration'!$E32='Calculating duration'!$C$29,'Calculating duration'!$AB32,'Calculating duration'!$F33/(1+AA$21/100)^('Calculating duration'!$E33/'Calculating duration'!$C$31)))</f>
        <v>85.673014714536293</v>
      </c>
      <c r="AB32" s="72">
        <f>IF('Calculating duration'!$F32="","",IF('Calculating duration'!$E32='Calculating duration'!$C$29,'Calculating duration'!$AB32,'Calculating duration'!$F33/(1+AB$21/100)^('Calculating duration'!$E33/'Calculating duration'!$C$31)))</f>
        <v>85.095816568854843</v>
      </c>
      <c r="AC32" s="72">
        <f>IF('Calculating duration'!$F32="","",IF('Calculating duration'!$E32='Calculating duration'!$C$29,'Calculating duration'!$AB32,'Calculating duration'!$F33/(1+AC$21/100)^('Calculating duration'!$E33/'Calculating duration'!$C$31)))</f>
        <v>84.523058390365705</v>
      </c>
      <c r="AD32" s="72">
        <f>IF('Calculating duration'!$F32="","",IF('Calculating duration'!$E32='Calculating duration'!$C$29,'Calculating duration'!$AB32,'Calculating duration'!$F33/(1+AD$21/100)^('Calculating duration'!$E33/'Calculating duration'!$C$31)))</f>
        <v>83.954701793363014</v>
      </c>
      <c r="AE32" s="72">
        <f>IF('Calculating duration'!$F32="","",IF('Calculating duration'!$E32='Calculating duration'!$C$29,'Calculating duration'!$AB32,'Calculating duration'!$F33/(1+AE$21/100)^('Calculating duration'!$E33/'Calculating duration'!$C$31)))</f>
        <v>83.390708760524433</v>
      </c>
      <c r="AF32" s="72">
        <f>IF('Calculating duration'!$F32="","",IF('Calculating duration'!$E32='Calculating duration'!$C$29,'Calculating duration'!$AB32,'Calculating duration'!$F33/(1+AF$21/100)^('Calculating duration'!$E33/'Calculating duration'!$C$31)))</f>
        <v>82.831041639024889</v>
      </c>
      <c r="AG32" s="72">
        <f>IF('Calculating duration'!$F32="","",IF('Calculating duration'!$E32='Calculating duration'!$C$29,'Calculating duration'!$AB32,'Calculating duration'!$F33/(1+AG$21/100)^('Calculating duration'!$E33/'Calculating duration'!$C$31)))</f>
        <v>82.275663136697389</v>
      </c>
      <c r="AH32" s="72">
        <f>IF('Calculating duration'!$F32="","",IF('Calculating duration'!$E32='Calculating duration'!$C$29,'Calculating duration'!$AB32,'Calculating duration'!$F33/(1+AH$21/100)^('Calculating duration'!$E33/'Calculating duration'!$C$31)))</f>
        <v>81.724536318235423</v>
      </c>
      <c r="AI32" s="72">
        <f>IF('Calculating duration'!$F32="","",IF('Calculating duration'!$E32='Calculating duration'!$C$29,'Calculating duration'!$AB32,'Calculating duration'!$F33/(1+AI$21/100)^('Calculating duration'!$E33/'Calculating duration'!$C$31)))</f>
        <v>81.177624601441181</v>
      </c>
      <c r="AJ32" s="72">
        <f>IF('Calculating duration'!$F32="","",IF('Calculating duration'!$E32='Calculating duration'!$C$29,'Calculating duration'!$AB32,'Calculating duration'!$F33/(1+AJ$21/100)^('Calculating duration'!$E33/'Calculating duration'!$C$31)))</f>
        <v>80.634891753514694</v>
      </c>
      <c r="AK32" s="72">
        <f>IF('Calculating duration'!$F32="","",IF('Calculating duration'!$E32='Calculating duration'!$C$29,'Calculating duration'!$AB32,'Calculating duration'!$F33/(1+AK$21/100)^('Calculating duration'!$E33/'Calculating duration'!$C$31)))</f>
        <v>80.096301887387725</v>
      </c>
      <c r="AL32" s="72"/>
      <c r="AM32" s="72"/>
      <c r="AN32" s="57">
        <f>IF('Calculating duration'!$F33="",AN31,AN31+AA32)</f>
        <v>133.62999189254282</v>
      </c>
      <c r="AO32" s="57">
        <f>IF('Calculating duration'!$F33="",AO31,AO31+AB32)</f>
        <v>132.89566527221805</v>
      </c>
      <c r="AP32" s="57">
        <f>IF('Calculating duration'!$F33="",AP31,AP31+AC32)</f>
        <v>132.1665734021974</v>
      </c>
      <c r="AQ32" s="57">
        <f>IF('Calculating duration'!$F33="",AQ31,AQ31+AD32)</f>
        <v>131.44267278476872</v>
      </c>
      <c r="AR32" s="57">
        <f>IF('Calculating duration'!$F33="",AR31,AR31+AE32)</f>
        <v>130.72392032964623</v>
      </c>
      <c r="AS32" s="57">
        <f>IF('Calculating duration'!$F33="",AS31,AS31+AF32)</f>
        <v>130.01027334974205</v>
      </c>
      <c r="AT32" s="57">
        <f>IF('Calculating duration'!$F33="",AT31,AT31+AG32)</f>
        <v>129.3016895569888</v>
      </c>
      <c r="AU32" s="57">
        <f>IF('Calculating duration'!$F33="",AU31,AU31+AH32)</f>
        <v>128.59812705820656</v>
      </c>
      <c r="AV32" s="57">
        <f>IF('Calculating duration'!$F33="",AV31,AV31+AI32)</f>
        <v>127.89954435101922</v>
      </c>
      <c r="AW32" s="57">
        <f>IF('Calculating duration'!$F33="",AW31,AW31+AJ32)</f>
        <v>127.20590031981487</v>
      </c>
      <c r="AX32" s="57">
        <f>IF('Calculating duration'!$F33="",AX31,AX31+AK32)</f>
        <v>126.51715423175449</v>
      </c>
      <c r="AZ32" s="72">
        <f>IF('Calculating duration'!$F32="","",IF('Calculating duration'!$E32='Calculating duration'!$C$29,'Calculating duration'!$AB32,'Calculating duration'!$F33/(1+AZ$21/100)^('Calculating duration'!$E33/'Calculating duration'!$C$31)))</f>
        <v>109</v>
      </c>
      <c r="BA32" s="72">
        <f>IF('Calculating duration'!$F32="","",IF('Calculating duration'!$E32='Calculating duration'!$C$29,'Calculating duration'!$AB32,'Calculating duration'!$F33/(1+BA$21/100)^('Calculating duration'!$E33/'Calculating duration'!$C$31)))</f>
        <v>103.08673226132427</v>
      </c>
      <c r="BB32" s="72">
        <f>IF('Calculating duration'!$F32="","",IF('Calculating duration'!$E32='Calculating duration'!$C$29,'Calculating duration'!$AB32,'Calculating duration'!$F33/(1+BB$21/100)^('Calculating duration'!$E33/'Calculating duration'!$C$31)))</f>
        <v>97.537257979743941</v>
      </c>
      <c r="BC32" s="72">
        <f>IF('Calculating duration'!$F32="","",IF('Calculating duration'!$E32='Calculating duration'!$C$29,'Calculating duration'!$AB32,'Calculating duration'!$F33/(1+BC$21/100)^('Calculating duration'!$E33/'Calculating duration'!$C$31)))</f>
        <v>92.326591250718735</v>
      </c>
      <c r="BD32" s="72">
        <f>IF('Calculating duration'!$F32="","",IF('Calculating duration'!$E32='Calculating duration'!$C$29,'Calculating duration'!$AB32,'Calculating duration'!$F33/(1+BD$21/100)^('Calculating duration'!$E33/'Calculating duration'!$C$31)))</f>
        <v>87.431638420393583</v>
      </c>
      <c r="BE32" s="72">
        <f>IF('Calculating duration'!$F32="","",IF('Calculating duration'!$E32='Calculating duration'!$C$29,'Calculating duration'!$AB32,'Calculating duration'!$F33/(1+BE$21/100)^('Calculating duration'!$E33/'Calculating duration'!$C$31)))</f>
        <v>82.831041639024889</v>
      </c>
      <c r="BF32" s="72">
        <f>IF('Calculating duration'!$F32="","",IF('Calculating duration'!$E32='Calculating duration'!$C$29,'Calculating duration'!$AB32,'Calculating duration'!$F33/(1+BF$21/100)^('Calculating duration'!$E33/'Calculating duration'!$C$31)))</f>
        <v>78.505036419239872</v>
      </c>
      <c r="BG32" s="72">
        <f>IF('Calculating duration'!$F32="","",IF('Calculating duration'!$E32='Calculating duration'!$C$29,'Calculating duration'!$AB32,'Calculating duration'!$F33/(1+BG$21/100)^('Calculating duration'!$E33/'Calculating duration'!$C$31)))</f>
        <v>74.435321851058347</v>
      </c>
      <c r="BH32" s="72">
        <f>IF('Calculating duration'!$F32="","",IF('Calculating duration'!$E32='Calculating duration'!$C$29,'Calculating duration'!$AB32,'Calculating duration'!$F33/(1+BH$21/100)^('Calculating duration'!$E33/'Calculating duration'!$C$31)))</f>
        <v>70.604942264321167</v>
      </c>
      <c r="BI32" s="72">
        <f>IF('Calculating duration'!$F32="","",IF('Calculating duration'!$E32='Calculating duration'!$C$29,'Calculating duration'!$AB32,'Calculating duration'!$F33/(1+BI$21/100)^('Calculating duration'!$E33/'Calculating duration'!$C$31)))</f>
        <v>66.998179252699813</v>
      </c>
      <c r="BJ32" s="72">
        <f>IF('Calculating duration'!$F32="","",IF('Calculating duration'!$E32='Calculating duration'!$C$29,'Calculating duration'!$AB32,'Calculating duration'!$F33/(1+BJ$21/100)^('Calculating duration'!$E33/'Calculating duration'!$C$31)))</f>
        <v>63.600453083572589</v>
      </c>
      <c r="BK32" s="72">
        <f>IF('Calculating duration'!$F32="","",IF('Calculating duration'!$E32='Calculating duration'!$C$29,'Calculating duration'!$AB32,'Calculating duration'!$F33/(1+BK$21/100)^('Calculating duration'!$E33/'Calculating duration'!$C$31)))</f>
        <v>60.398232616286407</v>
      </c>
      <c r="BL32" s="57">
        <f>IF('Calculating duration'!$F33="",BL31,BL31+AZ32)</f>
        <v>163</v>
      </c>
      <c r="BM32" s="57">
        <f>IF('Calculating duration'!$F33="",BM31,BM31+BA32)</f>
        <v>155.60641680864748</v>
      </c>
      <c r="BN32" s="57">
        <f>IF('Calculating duration'!$F33="",BN31,BN31+BB32)</f>
        <v>148.63778150796722</v>
      </c>
      <c r="BO32" s="57">
        <f>IF('Calculating duration'!$F33="",BO31,BO31+BC32)</f>
        <v>142.0659395050674</v>
      </c>
      <c r="BP32" s="57">
        <f>IF('Calculating duration'!$F33="",BP31,BP31+BD32)</f>
        <v>135.86482143397862</v>
      </c>
      <c r="BQ32" s="57">
        <f>IF('Calculating duration'!$F33="",BQ31,BQ31+BE32)</f>
        <v>130.01027334974205</v>
      </c>
      <c r="BR32" s="57">
        <f>IF('Calculating duration'!$F33="",BR31,BR31+BF32)</f>
        <v>124.47990195703214</v>
      </c>
      <c r="BS32" s="57">
        <f>IF('Calculating duration'!$F33="",BS31,BS31+BG32)</f>
        <v>119.25293343813912</v>
      </c>
      <c r="BT32" s="57">
        <f>IF('Calculating duration'!$F33="",BT31,BT31+BH32)</f>
        <v>114.3100845918527</v>
      </c>
      <c r="BU32" s="57">
        <f>IF('Calculating duration'!$F33="",BU31,BU31+BI32)</f>
        <v>109.6334451255275</v>
      </c>
      <c r="BV32" s="57">
        <f>IF('Calculating duration'!$F33="",BV31,BV31+BJ32)</f>
        <v>105.2063700592233</v>
      </c>
      <c r="BW32" s="57">
        <f>IF('Calculating duration'!$F33="",BW31,BW31+BK32)</f>
        <v>101.01338130491476</v>
      </c>
      <c r="BX32" s="57"/>
    </row>
    <row r="33" spans="2:75" x14ac:dyDescent="0.2">
      <c r="B33" s="45"/>
      <c r="AA33" s="72">
        <f>IF('Calculating duration'!$F33="","",IF('Calculating duration'!$E33='Calculating duration'!$C$29,'Calculating duration'!$AB33,'Calculating duration'!$F34/(1+AA$21/100)^('Calculating duration'!$E34/'Calculating duration'!$C$31)))</f>
        <v>130.01027334974205</v>
      </c>
      <c r="AB33" s="72">
        <f>IF('Calculating duration'!$F33="","",IF('Calculating duration'!$E33='Calculating duration'!$C$29,'Calculating duration'!$AB33,'Calculating duration'!$F34/(1+AB$21/100)^('Calculating duration'!$E34/'Calculating duration'!$C$31)))</f>
        <v>130.01027334974205</v>
      </c>
      <c r="AC33" s="72">
        <f>IF('Calculating duration'!$F33="","",IF('Calculating duration'!$E33='Calculating duration'!$C$29,'Calculating duration'!$AB33,'Calculating duration'!$F34/(1+AC$21/100)^('Calculating duration'!$E34/'Calculating duration'!$C$31)))</f>
        <v>130.01027334974205</v>
      </c>
      <c r="AD33" s="72">
        <f>IF('Calculating duration'!$F33="","",IF('Calculating duration'!$E33='Calculating duration'!$C$29,'Calculating duration'!$AB33,'Calculating duration'!$F34/(1+AD$21/100)^('Calculating duration'!$E34/'Calculating duration'!$C$31)))</f>
        <v>130.01027334974205</v>
      </c>
      <c r="AE33" s="72">
        <f>IF('Calculating duration'!$F33="","",IF('Calculating duration'!$E33='Calculating duration'!$C$29,'Calculating duration'!$AB33,'Calculating duration'!$F34/(1+AE$21/100)^('Calculating duration'!$E34/'Calculating duration'!$C$31)))</f>
        <v>130.01027334974205</v>
      </c>
      <c r="AF33" s="72">
        <f>IF('Calculating duration'!$F33="","",IF('Calculating duration'!$E33='Calculating duration'!$C$29,'Calculating duration'!$AB33,'Calculating duration'!$F34/(1+AF$21/100)^('Calculating duration'!$E34/'Calculating duration'!$C$31)))</f>
        <v>130.01027334974205</v>
      </c>
      <c r="AG33" s="72">
        <f>IF('Calculating duration'!$F33="","",IF('Calculating duration'!$E33='Calculating duration'!$C$29,'Calculating duration'!$AB33,'Calculating duration'!$F34/(1+AG$21/100)^('Calculating duration'!$E34/'Calculating duration'!$C$31)))</f>
        <v>130.01027334974205</v>
      </c>
      <c r="AH33" s="72">
        <f>IF('Calculating duration'!$F33="","",IF('Calculating duration'!$E33='Calculating duration'!$C$29,'Calculating duration'!$AB33,'Calculating duration'!$F34/(1+AH$21/100)^('Calculating duration'!$E34/'Calculating duration'!$C$31)))</f>
        <v>130.01027334974205</v>
      </c>
      <c r="AI33" s="72">
        <f>IF('Calculating duration'!$F33="","",IF('Calculating duration'!$E33='Calculating duration'!$C$29,'Calculating duration'!$AB33,'Calculating duration'!$F34/(1+AI$21/100)^('Calculating duration'!$E34/'Calculating duration'!$C$31)))</f>
        <v>130.01027334974205</v>
      </c>
      <c r="AJ33" s="72">
        <f>IF('Calculating duration'!$F33="","",IF('Calculating duration'!$E33='Calculating duration'!$C$29,'Calculating duration'!$AB33,'Calculating duration'!$F34/(1+AJ$21/100)^('Calculating duration'!$E34/'Calculating duration'!$C$31)))</f>
        <v>130.01027334974205</v>
      </c>
      <c r="AK33" s="72">
        <f>IF('Calculating duration'!$F33="","",IF('Calculating duration'!$E33='Calculating duration'!$C$29,'Calculating duration'!$AB33,'Calculating duration'!$F34/(1+AK$21/100)^('Calculating duration'!$E34/'Calculating duration'!$C$31)))</f>
        <v>130.01027334974205</v>
      </c>
      <c r="AL33" s="72"/>
      <c r="AM33" s="72"/>
      <c r="AN33" s="57">
        <f>IF('Calculating duration'!$F34="",AN32,AN32+AA33)</f>
        <v>133.62999189254282</v>
      </c>
      <c r="AO33" s="57">
        <f>IF('Calculating duration'!$F34="",AO32,AO32+AB33)</f>
        <v>132.89566527221805</v>
      </c>
      <c r="AP33" s="57">
        <f>IF('Calculating duration'!$F34="",AP32,AP32+AC33)</f>
        <v>132.1665734021974</v>
      </c>
      <c r="AQ33" s="57">
        <f>IF('Calculating duration'!$F34="",AQ32,AQ32+AD33)</f>
        <v>131.44267278476872</v>
      </c>
      <c r="AR33" s="57">
        <f>IF('Calculating duration'!$F34="",AR32,AR32+AE33)</f>
        <v>130.72392032964623</v>
      </c>
      <c r="AS33" s="57">
        <f>IF('Calculating duration'!$F34="",AS32,AS32+AF33)</f>
        <v>130.01027334974205</v>
      </c>
      <c r="AT33" s="57">
        <f>IF('Calculating duration'!$F34="",AT32,AT32+AG33)</f>
        <v>129.3016895569888</v>
      </c>
      <c r="AU33" s="57">
        <f>IF('Calculating duration'!$F34="",AU32,AU32+AH33)</f>
        <v>128.59812705820656</v>
      </c>
      <c r="AV33" s="57">
        <f>IF('Calculating duration'!$F34="",AV32,AV32+AI33)</f>
        <v>127.89954435101922</v>
      </c>
      <c r="AW33" s="57">
        <f>IF('Calculating duration'!$F34="",AW32,AW32+AJ33)</f>
        <v>127.20590031981487</v>
      </c>
      <c r="AX33" s="57">
        <f>IF('Calculating duration'!$F34="",AX32,AX32+AK33)</f>
        <v>126.51715423175449</v>
      </c>
      <c r="AZ33" s="72">
        <f>IF('Calculating duration'!$F33="","",IF('Calculating duration'!$E33='Calculating duration'!$C$29,'Calculating duration'!$AB33,'Calculating duration'!$F34/(1+AZ$21/100)^('Calculating duration'!$E34/'Calculating duration'!$C$31)))</f>
        <v>130.01027334974205</v>
      </c>
      <c r="BA33" s="72">
        <f>IF('Calculating duration'!$F33="","",IF('Calculating duration'!$E33='Calculating duration'!$C$29,'Calculating duration'!$AB33,'Calculating duration'!$F34/(1+BA$21/100)^('Calculating duration'!$E34/'Calculating duration'!$C$31)))</f>
        <v>130.01027334974205</v>
      </c>
      <c r="BB33" s="72">
        <f>IF('Calculating duration'!$F33="","",IF('Calculating duration'!$E33='Calculating duration'!$C$29,'Calculating duration'!$AB33,'Calculating duration'!$F34/(1+BB$21/100)^('Calculating duration'!$E34/'Calculating duration'!$C$31)))</f>
        <v>130.01027334974205</v>
      </c>
      <c r="BC33" s="72">
        <f>IF('Calculating duration'!$F33="","",IF('Calculating duration'!$E33='Calculating duration'!$C$29,'Calculating duration'!$AB33,'Calculating duration'!$F34/(1+BC$21/100)^('Calculating duration'!$E34/'Calculating duration'!$C$31)))</f>
        <v>130.01027334974205</v>
      </c>
      <c r="BD33" s="72">
        <f>IF('Calculating duration'!$F33="","",IF('Calculating duration'!$E33='Calculating duration'!$C$29,'Calculating duration'!$AB33,'Calculating duration'!$F34/(1+BD$21/100)^('Calculating duration'!$E34/'Calculating duration'!$C$31)))</f>
        <v>130.01027334974205</v>
      </c>
      <c r="BE33" s="72">
        <f>IF('Calculating duration'!$F33="","",IF('Calculating duration'!$E33='Calculating duration'!$C$29,'Calculating duration'!$AB33,'Calculating duration'!$F34/(1+BE$21/100)^('Calculating duration'!$E34/'Calculating duration'!$C$31)))</f>
        <v>130.01027334974205</v>
      </c>
      <c r="BF33" s="72">
        <f>IF('Calculating duration'!$F33="","",IF('Calculating duration'!$E33='Calculating duration'!$C$29,'Calculating duration'!$AB33,'Calculating duration'!$F34/(1+BF$21/100)^('Calculating duration'!$E34/'Calculating duration'!$C$31)))</f>
        <v>130.01027334974205</v>
      </c>
      <c r="BG33" s="72">
        <f>IF('Calculating duration'!$F33="","",IF('Calculating duration'!$E33='Calculating duration'!$C$29,'Calculating duration'!$AB33,'Calculating duration'!$F34/(1+BG$21/100)^('Calculating duration'!$E34/'Calculating duration'!$C$31)))</f>
        <v>130.01027334974205</v>
      </c>
      <c r="BH33" s="72">
        <f>IF('Calculating duration'!$F33="","",IF('Calculating duration'!$E33='Calculating duration'!$C$29,'Calculating duration'!$AB33,'Calculating duration'!$F34/(1+BH$21/100)^('Calculating duration'!$E34/'Calculating duration'!$C$31)))</f>
        <v>130.01027334974205</v>
      </c>
      <c r="BI33" s="72">
        <f>IF('Calculating duration'!$F33="","",IF('Calculating duration'!$E33='Calculating duration'!$C$29,'Calculating duration'!$AB33,'Calculating duration'!$F34/(1+BI$21/100)^('Calculating duration'!$E34/'Calculating duration'!$C$31)))</f>
        <v>130.01027334974205</v>
      </c>
      <c r="BJ33" s="72">
        <f>IF('Calculating duration'!$F33="","",IF('Calculating duration'!$E33='Calculating duration'!$C$29,'Calculating duration'!$AB33,'Calculating duration'!$F34/(1+BJ$21/100)^('Calculating duration'!$E34/'Calculating duration'!$C$31)))</f>
        <v>130.01027334974205</v>
      </c>
      <c r="BK33" s="72">
        <f>IF('Calculating duration'!$F33="","",IF('Calculating duration'!$E33='Calculating duration'!$C$29,'Calculating duration'!$AB33,'Calculating duration'!$F34/(1+BK$21/100)^('Calculating duration'!$E34/'Calculating duration'!$C$31)))</f>
        <v>130.01027334974205</v>
      </c>
      <c r="BL33" s="57">
        <f>IF('Calculating duration'!$F34="",BL32,BL32+AZ33)</f>
        <v>163</v>
      </c>
      <c r="BM33" s="57">
        <f>IF('Calculating duration'!$F34="",BM32,BM32+BA33)</f>
        <v>155.60641680864748</v>
      </c>
      <c r="BN33" s="57">
        <f>IF('Calculating duration'!$F34="",BN32,BN32+BB33)</f>
        <v>148.63778150796722</v>
      </c>
      <c r="BO33" s="57">
        <f>IF('Calculating duration'!$F34="",BO32,BO32+BC33)</f>
        <v>142.0659395050674</v>
      </c>
      <c r="BP33" s="57">
        <f>IF('Calculating duration'!$F34="",BP32,BP32+BD33)</f>
        <v>135.86482143397862</v>
      </c>
      <c r="BQ33" s="57">
        <f>IF('Calculating duration'!$F34="",BQ32,BQ32+BE33)</f>
        <v>130.01027334974205</v>
      </c>
      <c r="BR33" s="57">
        <f>IF('Calculating duration'!$F34="",BR32,BR32+BF33)</f>
        <v>124.47990195703214</v>
      </c>
      <c r="BS33" s="57">
        <f>IF('Calculating duration'!$F34="",BS32,BS32+BG33)</f>
        <v>119.25293343813912</v>
      </c>
      <c r="BT33" s="57">
        <f>IF('Calculating duration'!$F34="",BT32,BT32+BH33)</f>
        <v>114.3100845918527</v>
      </c>
      <c r="BU33" s="57">
        <f>IF('Calculating duration'!$F34="",BU32,BU32+BI33)</f>
        <v>109.6334451255275</v>
      </c>
      <c r="BV33" s="57">
        <f>IF('Calculating duration'!$F34="",BV32,BV32+BJ33)</f>
        <v>105.2063700592233</v>
      </c>
      <c r="BW33" s="57">
        <f>IF('Calculating duration'!$F34="",BW32,BW32+BK33)</f>
        <v>101.01338130491476</v>
      </c>
    </row>
    <row r="34" spans="2:75" x14ac:dyDescent="0.2">
      <c r="B34" s="45"/>
      <c r="AA34" s="72" t="str">
        <f>IF('Calculating duration'!$F34="","",IF('Calculating duration'!$E34='Calculating duration'!$C$29,'Calculating duration'!$AB34,'Calculating duration'!$F35/(1+AA$21/100)^('Calculating duration'!$E35/'Calculating duration'!$C$31)))</f>
        <v/>
      </c>
      <c r="AB34" s="72" t="str">
        <f>IF('Calculating duration'!$F34="","",IF('Calculating duration'!$E34='Calculating duration'!$C$29,'Calculating duration'!$AB34,'Calculating duration'!$F35/(1+AB$21/100)^('Calculating duration'!$E35/'Calculating duration'!$C$31)))</f>
        <v/>
      </c>
      <c r="AC34" s="72" t="str">
        <f>IF('Calculating duration'!$F34="","",IF('Calculating duration'!$E34='Calculating duration'!$C$29,'Calculating duration'!$AB34,'Calculating duration'!$F35/(1+AC$21/100)^('Calculating duration'!$E35/'Calculating duration'!$C$31)))</f>
        <v/>
      </c>
      <c r="AD34" s="72" t="str">
        <f>IF('Calculating duration'!$F34="","",IF('Calculating duration'!$E34='Calculating duration'!$C$29,'Calculating duration'!$AB34,'Calculating duration'!$F35/(1+AD$21/100)^('Calculating duration'!$E35/'Calculating duration'!$C$31)))</f>
        <v/>
      </c>
      <c r="AE34" s="72" t="str">
        <f>IF('Calculating duration'!$F34="","",IF('Calculating duration'!$E34='Calculating duration'!$C$29,'Calculating duration'!$AB34,'Calculating duration'!$F35/(1+AE$21/100)^('Calculating duration'!$E35/'Calculating duration'!$C$31)))</f>
        <v/>
      </c>
      <c r="AF34" s="72" t="str">
        <f>IF('Calculating duration'!$F34="","",IF('Calculating duration'!$E34='Calculating duration'!$C$29,'Calculating duration'!$AB34,'Calculating duration'!$F35/(1+AF$21/100)^('Calculating duration'!$E35/'Calculating duration'!$C$31)))</f>
        <v/>
      </c>
      <c r="AG34" s="72" t="str">
        <f>IF('Calculating duration'!$F34="","",IF('Calculating duration'!$E34='Calculating duration'!$C$29,'Calculating duration'!$AB34,'Calculating duration'!$F35/(1+AG$21/100)^('Calculating duration'!$E35/'Calculating duration'!$C$31)))</f>
        <v/>
      </c>
      <c r="AH34" s="72" t="str">
        <f>IF('Calculating duration'!$F34="","",IF('Calculating duration'!$E34='Calculating duration'!$C$29,'Calculating duration'!$AB34,'Calculating duration'!$F35/(1+AH$21/100)^('Calculating duration'!$E35/'Calculating duration'!$C$31)))</f>
        <v/>
      </c>
      <c r="AI34" s="72" t="str">
        <f>IF('Calculating duration'!$F34="","",IF('Calculating duration'!$E34='Calculating duration'!$C$29,'Calculating duration'!$AB34,'Calculating duration'!$F35/(1+AI$21/100)^('Calculating duration'!$E35/'Calculating duration'!$C$31)))</f>
        <v/>
      </c>
      <c r="AJ34" s="72" t="str">
        <f>IF('Calculating duration'!$F34="","",IF('Calculating duration'!$E34='Calculating duration'!$C$29,'Calculating duration'!$AB34,'Calculating duration'!$F35/(1+AJ$21/100)^('Calculating duration'!$E35/'Calculating duration'!$C$31)))</f>
        <v/>
      </c>
      <c r="AK34" s="72" t="str">
        <f>IF('Calculating duration'!$F34="","",IF('Calculating duration'!$E34='Calculating duration'!$C$29,'Calculating duration'!$AB34,'Calculating duration'!$F35/(1+AK$21/100)^('Calculating duration'!$E35/'Calculating duration'!$C$31)))</f>
        <v/>
      </c>
      <c r="AL34" s="72"/>
      <c r="AM34" s="72"/>
      <c r="AN34" s="57">
        <f>IF('Calculating duration'!$F35="",AN33,AN33+AA34)</f>
        <v>133.62999189254282</v>
      </c>
      <c r="AO34" s="57">
        <f>IF('Calculating duration'!$F35="",AO33,AO33+AB34)</f>
        <v>132.89566527221805</v>
      </c>
      <c r="AP34" s="57">
        <f>IF('Calculating duration'!$F35="",AP33,AP33+AC34)</f>
        <v>132.1665734021974</v>
      </c>
      <c r="AQ34" s="57">
        <f>IF('Calculating duration'!$F35="",AQ33,AQ33+AD34)</f>
        <v>131.44267278476872</v>
      </c>
      <c r="AR34" s="57">
        <f>IF('Calculating duration'!$F35="",AR33,AR33+AE34)</f>
        <v>130.72392032964623</v>
      </c>
      <c r="AS34" s="57">
        <f>IF('Calculating duration'!$F35="",AS33,AS33+AF34)</f>
        <v>130.01027334974205</v>
      </c>
      <c r="AT34" s="57">
        <f>IF('Calculating duration'!$F35="",AT33,AT33+AG34)</f>
        <v>129.3016895569888</v>
      </c>
      <c r="AU34" s="57">
        <f>IF('Calculating duration'!$F35="",AU33,AU33+AH34)</f>
        <v>128.59812705820656</v>
      </c>
      <c r="AV34" s="57">
        <f>IF('Calculating duration'!$F35="",AV33,AV33+AI34)</f>
        <v>127.89954435101922</v>
      </c>
      <c r="AW34" s="57">
        <f>IF('Calculating duration'!$F35="",AW33,AW33+AJ34)</f>
        <v>127.20590031981487</v>
      </c>
      <c r="AX34" s="57">
        <f>IF('Calculating duration'!$F35="",AX33,AX33+AK34)</f>
        <v>126.51715423175449</v>
      </c>
      <c r="AZ34" s="72" t="str">
        <f>IF('Calculating duration'!$F34="","",IF('Calculating duration'!$E34='Calculating duration'!$C$29,'Calculating duration'!$AB34,'Calculating duration'!$F35/(1+AZ$21/100)^('Calculating duration'!$E35/'Calculating duration'!$C$31)))</f>
        <v/>
      </c>
      <c r="BA34" s="72" t="str">
        <f>IF('Calculating duration'!$F34="","",IF('Calculating duration'!$E34='Calculating duration'!$C$29,'Calculating duration'!$AB34,'Calculating duration'!$F35/(1+BA$21/100)^('Calculating duration'!$E35/'Calculating duration'!$C$31)))</f>
        <v/>
      </c>
      <c r="BB34" s="72" t="str">
        <f>IF('Calculating duration'!$F34="","",IF('Calculating duration'!$E34='Calculating duration'!$C$29,'Calculating duration'!$AB34,'Calculating duration'!$F35/(1+BB$21/100)^('Calculating duration'!$E35/'Calculating duration'!$C$31)))</f>
        <v/>
      </c>
      <c r="BC34" s="72" t="str">
        <f>IF('Calculating duration'!$F34="","",IF('Calculating duration'!$E34='Calculating duration'!$C$29,'Calculating duration'!$AB34,'Calculating duration'!$F35/(1+BC$21/100)^('Calculating duration'!$E35/'Calculating duration'!$C$31)))</f>
        <v/>
      </c>
      <c r="BD34" s="72" t="str">
        <f>IF('Calculating duration'!$F34="","",IF('Calculating duration'!$E34='Calculating duration'!$C$29,'Calculating duration'!$AB34,'Calculating duration'!$F35/(1+BD$21/100)^('Calculating duration'!$E35/'Calculating duration'!$C$31)))</f>
        <v/>
      </c>
      <c r="BE34" s="72" t="str">
        <f>IF('Calculating duration'!$F34="","",IF('Calculating duration'!$E34='Calculating duration'!$C$29,'Calculating duration'!$AB34,'Calculating duration'!$F35/(1+BE$21/100)^('Calculating duration'!$E35/'Calculating duration'!$C$31)))</f>
        <v/>
      </c>
      <c r="BF34" s="72" t="str">
        <f>IF('Calculating duration'!$F34="","",IF('Calculating duration'!$E34='Calculating duration'!$C$29,'Calculating duration'!$AB34,'Calculating duration'!$F35/(1+BF$21/100)^('Calculating duration'!$E35/'Calculating duration'!$C$31)))</f>
        <v/>
      </c>
      <c r="BG34" s="72" t="str">
        <f>IF('Calculating duration'!$F34="","",IF('Calculating duration'!$E34='Calculating duration'!$C$29,'Calculating duration'!$AB34,'Calculating duration'!$F35/(1+BG$21/100)^('Calculating duration'!$E35/'Calculating duration'!$C$31)))</f>
        <v/>
      </c>
      <c r="BH34" s="72" t="str">
        <f>IF('Calculating duration'!$F34="","",IF('Calculating duration'!$E34='Calculating duration'!$C$29,'Calculating duration'!$AB34,'Calculating duration'!$F35/(1+BH$21/100)^('Calculating duration'!$E35/'Calculating duration'!$C$31)))</f>
        <v/>
      </c>
      <c r="BI34" s="72" t="str">
        <f>IF('Calculating duration'!$F34="","",IF('Calculating duration'!$E34='Calculating duration'!$C$29,'Calculating duration'!$AB34,'Calculating duration'!$F35/(1+BI$21/100)^('Calculating duration'!$E35/'Calculating duration'!$C$31)))</f>
        <v/>
      </c>
      <c r="BJ34" s="72" t="str">
        <f>IF('Calculating duration'!$F34="","",IF('Calculating duration'!$E34='Calculating duration'!$C$29,'Calculating duration'!$AB34,'Calculating duration'!$F35/(1+BJ$21/100)^('Calculating duration'!$E35/'Calculating duration'!$C$31)))</f>
        <v/>
      </c>
      <c r="BK34" s="72" t="str">
        <f>IF('Calculating duration'!$F34="","",IF('Calculating duration'!$E34='Calculating duration'!$C$29,'Calculating duration'!$AB34,'Calculating duration'!$F35/(1+BK$21/100)^('Calculating duration'!$E35/'Calculating duration'!$C$31)))</f>
        <v/>
      </c>
      <c r="BL34" s="57">
        <f>IF('Calculating duration'!$F35="",BL33,BL33+AZ34)</f>
        <v>163</v>
      </c>
      <c r="BM34" s="57">
        <f>IF('Calculating duration'!$F35="",BM33,BM33+BA34)</f>
        <v>155.60641680864748</v>
      </c>
      <c r="BN34" s="57">
        <f>IF('Calculating duration'!$F35="",BN33,BN33+BB34)</f>
        <v>148.63778150796722</v>
      </c>
      <c r="BO34" s="57">
        <f>IF('Calculating duration'!$F35="",BO33,BO33+BC34)</f>
        <v>142.0659395050674</v>
      </c>
      <c r="BP34" s="57">
        <f>IF('Calculating duration'!$F35="",BP33,BP33+BD34)</f>
        <v>135.86482143397862</v>
      </c>
      <c r="BQ34" s="57">
        <f>IF('Calculating duration'!$F35="",BQ33,BQ33+BE34)</f>
        <v>130.01027334974205</v>
      </c>
      <c r="BR34" s="57">
        <f>IF('Calculating duration'!$F35="",BR33,BR33+BF34)</f>
        <v>124.47990195703214</v>
      </c>
      <c r="BS34" s="57">
        <f>IF('Calculating duration'!$F35="",BS33,BS33+BG34)</f>
        <v>119.25293343813912</v>
      </c>
      <c r="BT34" s="57">
        <f>IF('Calculating duration'!$F35="",BT33,BT33+BH34)</f>
        <v>114.3100845918527</v>
      </c>
      <c r="BU34" s="57">
        <f>IF('Calculating duration'!$F35="",BU33,BU33+BI34)</f>
        <v>109.6334451255275</v>
      </c>
      <c r="BV34" s="57">
        <f>IF('Calculating duration'!$F35="",BV33,BV33+BJ34)</f>
        <v>105.2063700592233</v>
      </c>
      <c r="BW34" s="57">
        <f>IF('Calculating duration'!$F35="",BW33,BW33+BK34)</f>
        <v>101.01338130491476</v>
      </c>
    </row>
    <row r="35" spans="2:75" x14ac:dyDescent="0.2">
      <c r="B35" s="45"/>
      <c r="AA35" s="72" t="str">
        <f>IF('Calculating duration'!$F35="","",IF('Calculating duration'!$E35='Calculating duration'!$C$29,'Calculating duration'!$AB35,'Calculating duration'!$F36/(1+AA$21/100)^('Calculating duration'!$E36/'Calculating duration'!$C$31)))</f>
        <v/>
      </c>
      <c r="AB35" s="72" t="str">
        <f>IF('Calculating duration'!$F35="","",IF('Calculating duration'!$E35='Calculating duration'!$C$29,'Calculating duration'!$AB35,'Calculating duration'!$F36/(1+AB$21/100)^('Calculating duration'!$E36/'Calculating duration'!$C$31)))</f>
        <v/>
      </c>
      <c r="AC35" s="72" t="str">
        <f>IF('Calculating duration'!$F35="","",IF('Calculating duration'!$E35='Calculating duration'!$C$29,'Calculating duration'!$AB35,'Calculating duration'!$F36/(1+AC$21/100)^('Calculating duration'!$E36/'Calculating duration'!$C$31)))</f>
        <v/>
      </c>
      <c r="AD35" s="72" t="str">
        <f>IF('Calculating duration'!$F35="","",IF('Calculating duration'!$E35='Calculating duration'!$C$29,'Calculating duration'!$AB35,'Calculating duration'!$F36/(1+AD$21/100)^('Calculating duration'!$E36/'Calculating duration'!$C$31)))</f>
        <v/>
      </c>
      <c r="AE35" s="72" t="str">
        <f>IF('Calculating duration'!$F35="","",IF('Calculating duration'!$E35='Calculating duration'!$C$29,'Calculating duration'!$AB35,'Calculating duration'!$F36/(1+AE$21/100)^('Calculating duration'!$E36/'Calculating duration'!$C$31)))</f>
        <v/>
      </c>
      <c r="AF35" s="72" t="str">
        <f>IF('Calculating duration'!$F35="","",IF('Calculating duration'!$E35='Calculating duration'!$C$29,'Calculating duration'!$AB35,'Calculating duration'!$F36/(1+AF$21/100)^('Calculating duration'!$E36/'Calculating duration'!$C$31)))</f>
        <v/>
      </c>
      <c r="AG35" s="72" t="str">
        <f>IF('Calculating duration'!$F35="","",IF('Calculating duration'!$E35='Calculating duration'!$C$29,'Calculating duration'!$AB35,'Calculating duration'!$F36/(1+AG$21/100)^('Calculating duration'!$E36/'Calculating duration'!$C$31)))</f>
        <v/>
      </c>
      <c r="AH35" s="72" t="str">
        <f>IF('Calculating duration'!$F35="","",IF('Calculating duration'!$E35='Calculating duration'!$C$29,'Calculating duration'!$AB35,'Calculating duration'!$F36/(1+AH$21/100)^('Calculating duration'!$E36/'Calculating duration'!$C$31)))</f>
        <v/>
      </c>
      <c r="AI35" s="72" t="str">
        <f>IF('Calculating duration'!$F35="","",IF('Calculating duration'!$E35='Calculating duration'!$C$29,'Calculating duration'!$AB35,'Calculating duration'!$F36/(1+AI$21/100)^('Calculating duration'!$E36/'Calculating duration'!$C$31)))</f>
        <v/>
      </c>
      <c r="AJ35" s="72" t="str">
        <f>IF('Calculating duration'!$F35="","",IF('Calculating duration'!$E35='Calculating duration'!$C$29,'Calculating duration'!$AB35,'Calculating duration'!$F36/(1+AJ$21/100)^('Calculating duration'!$E36/'Calculating duration'!$C$31)))</f>
        <v/>
      </c>
      <c r="AK35" s="72" t="str">
        <f>IF('Calculating duration'!$F35="","",IF('Calculating duration'!$E35='Calculating duration'!$C$29,'Calculating duration'!$AB35,'Calculating duration'!$F36/(1+AK$21/100)^('Calculating duration'!$E36/'Calculating duration'!$C$31)))</f>
        <v/>
      </c>
      <c r="AL35" s="72"/>
      <c r="AM35" s="72"/>
      <c r="AN35" s="57">
        <f>IF('Calculating duration'!$F36="",AN34,AN34+AA35)</f>
        <v>133.62999189254282</v>
      </c>
      <c r="AO35" s="57">
        <f>IF('Calculating duration'!$F36="",AO34,AO34+AB35)</f>
        <v>132.89566527221805</v>
      </c>
      <c r="AP35" s="57">
        <f>IF('Calculating duration'!$F36="",AP34,AP34+AC35)</f>
        <v>132.1665734021974</v>
      </c>
      <c r="AQ35" s="57">
        <f>IF('Calculating duration'!$F36="",AQ34,AQ34+AD35)</f>
        <v>131.44267278476872</v>
      </c>
      <c r="AR35" s="57">
        <f>IF('Calculating duration'!$F36="",AR34,AR34+AE35)</f>
        <v>130.72392032964623</v>
      </c>
      <c r="AS35" s="57">
        <f>IF('Calculating duration'!$F36="",AS34,AS34+AF35)</f>
        <v>130.01027334974205</v>
      </c>
      <c r="AT35" s="57">
        <f>IF('Calculating duration'!$F36="",AT34,AT34+AG35)</f>
        <v>129.3016895569888</v>
      </c>
      <c r="AU35" s="57">
        <f>IF('Calculating duration'!$F36="",AU34,AU34+AH35)</f>
        <v>128.59812705820656</v>
      </c>
      <c r="AV35" s="57">
        <f>IF('Calculating duration'!$F36="",AV34,AV34+AI35)</f>
        <v>127.89954435101922</v>
      </c>
      <c r="AW35" s="57">
        <f>IF('Calculating duration'!$F36="",AW34,AW34+AJ35)</f>
        <v>127.20590031981487</v>
      </c>
      <c r="AX35" s="57">
        <f>IF('Calculating duration'!$F36="",AX34,AX34+AK35)</f>
        <v>126.51715423175449</v>
      </c>
      <c r="AZ35" s="72" t="str">
        <f>IF('Calculating duration'!$F35="","",IF('Calculating duration'!$E35='Calculating duration'!$C$29,'Calculating duration'!$AB35,'Calculating duration'!$F36/(1+AZ$21/100)^('Calculating duration'!$E36/'Calculating duration'!$C$31)))</f>
        <v/>
      </c>
      <c r="BA35" s="72" t="str">
        <f>IF('Calculating duration'!$F35="","",IF('Calculating duration'!$E35='Calculating duration'!$C$29,'Calculating duration'!$AB35,'Calculating duration'!$F36/(1+BA$21/100)^('Calculating duration'!$E36/'Calculating duration'!$C$31)))</f>
        <v/>
      </c>
      <c r="BB35" s="72" t="str">
        <f>IF('Calculating duration'!$F35="","",IF('Calculating duration'!$E35='Calculating duration'!$C$29,'Calculating duration'!$AB35,'Calculating duration'!$F36/(1+BB$21/100)^('Calculating duration'!$E36/'Calculating duration'!$C$31)))</f>
        <v/>
      </c>
      <c r="BC35" s="72" t="str">
        <f>IF('Calculating duration'!$F35="","",IF('Calculating duration'!$E35='Calculating duration'!$C$29,'Calculating duration'!$AB35,'Calculating duration'!$F36/(1+BC$21/100)^('Calculating duration'!$E36/'Calculating duration'!$C$31)))</f>
        <v/>
      </c>
      <c r="BD35" s="72" t="str">
        <f>IF('Calculating duration'!$F35="","",IF('Calculating duration'!$E35='Calculating duration'!$C$29,'Calculating duration'!$AB35,'Calculating duration'!$F36/(1+BD$21/100)^('Calculating duration'!$E36/'Calculating duration'!$C$31)))</f>
        <v/>
      </c>
      <c r="BE35" s="72" t="str">
        <f>IF('Calculating duration'!$F35="","",IF('Calculating duration'!$E35='Calculating duration'!$C$29,'Calculating duration'!$AB35,'Calculating duration'!$F36/(1+BE$21/100)^('Calculating duration'!$E36/'Calculating duration'!$C$31)))</f>
        <v/>
      </c>
      <c r="BF35" s="72" t="str">
        <f>IF('Calculating duration'!$F35="","",IF('Calculating duration'!$E35='Calculating duration'!$C$29,'Calculating duration'!$AB35,'Calculating duration'!$F36/(1+BF$21/100)^('Calculating duration'!$E36/'Calculating duration'!$C$31)))</f>
        <v/>
      </c>
      <c r="BG35" s="72" t="str">
        <f>IF('Calculating duration'!$F35="","",IF('Calculating duration'!$E35='Calculating duration'!$C$29,'Calculating duration'!$AB35,'Calculating duration'!$F36/(1+BG$21/100)^('Calculating duration'!$E36/'Calculating duration'!$C$31)))</f>
        <v/>
      </c>
      <c r="BH35" s="72" t="str">
        <f>IF('Calculating duration'!$F35="","",IF('Calculating duration'!$E35='Calculating duration'!$C$29,'Calculating duration'!$AB35,'Calculating duration'!$F36/(1+BH$21/100)^('Calculating duration'!$E36/'Calculating duration'!$C$31)))</f>
        <v/>
      </c>
      <c r="BI35" s="72" t="str">
        <f>IF('Calculating duration'!$F35="","",IF('Calculating duration'!$E35='Calculating duration'!$C$29,'Calculating duration'!$AB35,'Calculating duration'!$F36/(1+BI$21/100)^('Calculating duration'!$E36/'Calculating duration'!$C$31)))</f>
        <v/>
      </c>
      <c r="BJ35" s="72" t="str">
        <f>IF('Calculating duration'!$F35="","",IF('Calculating duration'!$E35='Calculating duration'!$C$29,'Calculating duration'!$AB35,'Calculating duration'!$F36/(1+BJ$21/100)^('Calculating duration'!$E36/'Calculating duration'!$C$31)))</f>
        <v/>
      </c>
      <c r="BK35" s="72" t="str">
        <f>IF('Calculating duration'!$F35="","",IF('Calculating duration'!$E35='Calculating duration'!$C$29,'Calculating duration'!$AB35,'Calculating duration'!$F36/(1+BK$21/100)^('Calculating duration'!$E36/'Calculating duration'!$C$31)))</f>
        <v/>
      </c>
      <c r="BL35" s="57">
        <f>IF('Calculating duration'!$F36="",BL34,BL34+AZ35)</f>
        <v>163</v>
      </c>
      <c r="BM35" s="57">
        <f>IF('Calculating duration'!$F36="",BM34,BM34+BA35)</f>
        <v>155.60641680864748</v>
      </c>
      <c r="BN35" s="57">
        <f>IF('Calculating duration'!$F36="",BN34,BN34+BB35)</f>
        <v>148.63778150796722</v>
      </c>
      <c r="BO35" s="57">
        <f>IF('Calculating duration'!$F36="",BO34,BO34+BC35)</f>
        <v>142.0659395050674</v>
      </c>
      <c r="BP35" s="57">
        <f>IF('Calculating duration'!$F36="",BP34,BP34+BD35)</f>
        <v>135.86482143397862</v>
      </c>
      <c r="BQ35" s="57">
        <f>IF('Calculating duration'!$F36="",BQ34,BQ34+BE35)</f>
        <v>130.01027334974205</v>
      </c>
      <c r="BR35" s="57">
        <f>IF('Calculating duration'!$F36="",BR34,BR34+BF35)</f>
        <v>124.47990195703214</v>
      </c>
      <c r="BS35" s="57">
        <f>IF('Calculating duration'!$F36="",BS34,BS34+BG35)</f>
        <v>119.25293343813912</v>
      </c>
      <c r="BT35" s="57">
        <f>IF('Calculating duration'!$F36="",BT34,BT34+BH35)</f>
        <v>114.3100845918527</v>
      </c>
      <c r="BU35" s="57">
        <f>IF('Calculating duration'!$F36="",BU34,BU34+BI35)</f>
        <v>109.6334451255275</v>
      </c>
      <c r="BV35" s="57">
        <f>IF('Calculating duration'!$F36="",BV34,BV34+BJ35)</f>
        <v>105.2063700592233</v>
      </c>
      <c r="BW35" s="57">
        <f>IF('Calculating duration'!$F36="",BW34,BW34+BK35)</f>
        <v>101.01338130491476</v>
      </c>
    </row>
    <row r="36" spans="2:75" x14ac:dyDescent="0.2">
      <c r="B36" s="45"/>
      <c r="AA36" s="72" t="str">
        <f>IF('Calculating duration'!$F36="","",IF('Calculating duration'!$E36='Calculating duration'!$C$29,'Calculating duration'!$AB36,'Calculating duration'!$F37/(1+AA$21/100)^('Calculating duration'!$E37/'Calculating duration'!$C$31)))</f>
        <v/>
      </c>
      <c r="AB36" s="72" t="str">
        <f>IF('Calculating duration'!$F36="","",IF('Calculating duration'!$E36='Calculating duration'!$C$29,'Calculating duration'!$AB36,'Calculating duration'!$F37/(1+AB$21/100)^('Calculating duration'!$E37/'Calculating duration'!$C$31)))</f>
        <v/>
      </c>
      <c r="AC36" s="72" t="str">
        <f>IF('Calculating duration'!$F36="","",IF('Calculating duration'!$E36='Calculating duration'!$C$29,'Calculating duration'!$AB36,'Calculating duration'!$F37/(1+AC$21/100)^('Calculating duration'!$E37/'Calculating duration'!$C$31)))</f>
        <v/>
      </c>
      <c r="AD36" s="72" t="str">
        <f>IF('Calculating duration'!$F36="","",IF('Calculating duration'!$E36='Calculating duration'!$C$29,'Calculating duration'!$AB36,'Calculating duration'!$F37/(1+AD$21/100)^('Calculating duration'!$E37/'Calculating duration'!$C$31)))</f>
        <v/>
      </c>
      <c r="AE36" s="72" t="str">
        <f>IF('Calculating duration'!$F36="","",IF('Calculating duration'!$E36='Calculating duration'!$C$29,'Calculating duration'!$AB36,'Calculating duration'!$F37/(1+AE$21/100)^('Calculating duration'!$E37/'Calculating duration'!$C$31)))</f>
        <v/>
      </c>
      <c r="AF36" s="72" t="str">
        <f>IF('Calculating duration'!$F36="","",IF('Calculating duration'!$E36='Calculating duration'!$C$29,'Calculating duration'!$AB36,'Calculating duration'!$F37/(1+AF$21/100)^('Calculating duration'!$E37/'Calculating duration'!$C$31)))</f>
        <v/>
      </c>
      <c r="AG36" s="72" t="str">
        <f>IF('Calculating duration'!$F36="","",IF('Calculating duration'!$E36='Calculating duration'!$C$29,'Calculating duration'!$AB36,'Calculating duration'!$F37/(1+AG$21/100)^('Calculating duration'!$E37/'Calculating duration'!$C$31)))</f>
        <v/>
      </c>
      <c r="AH36" s="72" t="str">
        <f>IF('Calculating duration'!$F36="","",IF('Calculating duration'!$E36='Calculating duration'!$C$29,'Calculating duration'!$AB36,'Calculating duration'!$F37/(1+AH$21/100)^('Calculating duration'!$E37/'Calculating duration'!$C$31)))</f>
        <v/>
      </c>
      <c r="AI36" s="72" t="str">
        <f>IF('Calculating duration'!$F36="","",IF('Calculating duration'!$E36='Calculating duration'!$C$29,'Calculating duration'!$AB36,'Calculating duration'!$F37/(1+AI$21/100)^('Calculating duration'!$E37/'Calculating duration'!$C$31)))</f>
        <v/>
      </c>
      <c r="AJ36" s="72" t="str">
        <f>IF('Calculating duration'!$F36="","",IF('Calculating duration'!$E36='Calculating duration'!$C$29,'Calculating duration'!$AB36,'Calculating duration'!$F37/(1+AJ$21/100)^('Calculating duration'!$E37/'Calculating duration'!$C$31)))</f>
        <v/>
      </c>
      <c r="AK36" s="72" t="str">
        <f>IF('Calculating duration'!$F36="","",IF('Calculating duration'!$E36='Calculating duration'!$C$29,'Calculating duration'!$AB36,'Calculating duration'!$F37/(1+AK$21/100)^('Calculating duration'!$E37/'Calculating duration'!$C$31)))</f>
        <v/>
      </c>
      <c r="AL36" s="72"/>
      <c r="AM36" s="72"/>
      <c r="AN36" s="57">
        <f>IF('Calculating duration'!$F37="",AN35,AN35+AA36)</f>
        <v>133.62999189254282</v>
      </c>
      <c r="AO36" s="57">
        <f>IF('Calculating duration'!$F37="",AO35,AO35+AB36)</f>
        <v>132.89566527221805</v>
      </c>
      <c r="AP36" s="57">
        <f>IF('Calculating duration'!$F37="",AP35,AP35+AC36)</f>
        <v>132.1665734021974</v>
      </c>
      <c r="AQ36" s="57">
        <f>IF('Calculating duration'!$F37="",AQ35,AQ35+AD36)</f>
        <v>131.44267278476872</v>
      </c>
      <c r="AR36" s="57">
        <f>IF('Calculating duration'!$F37="",AR35,AR35+AE36)</f>
        <v>130.72392032964623</v>
      </c>
      <c r="AS36" s="57">
        <f>IF('Calculating duration'!$F37="",AS35,AS35+AF36)</f>
        <v>130.01027334974205</v>
      </c>
      <c r="AT36" s="57">
        <f>IF('Calculating duration'!$F37="",AT35,AT35+AG36)</f>
        <v>129.3016895569888</v>
      </c>
      <c r="AU36" s="57">
        <f>IF('Calculating duration'!$F37="",AU35,AU35+AH36)</f>
        <v>128.59812705820656</v>
      </c>
      <c r="AV36" s="57">
        <f>IF('Calculating duration'!$F37="",AV35,AV35+AI36)</f>
        <v>127.89954435101922</v>
      </c>
      <c r="AW36" s="57">
        <f>IF('Calculating duration'!$F37="",AW35,AW35+AJ36)</f>
        <v>127.20590031981487</v>
      </c>
      <c r="AX36" s="57">
        <f>IF('Calculating duration'!$F37="",AX35,AX35+AK36)</f>
        <v>126.51715423175449</v>
      </c>
      <c r="AZ36" s="72" t="str">
        <f>IF('Calculating duration'!$F36="","",IF('Calculating duration'!$E36='Calculating duration'!$C$29,'Calculating duration'!$AB36,'Calculating duration'!$F37/(1+AZ$21/100)^('Calculating duration'!$E37/'Calculating duration'!$C$31)))</f>
        <v/>
      </c>
      <c r="BA36" s="72" t="str">
        <f>IF('Calculating duration'!$F36="","",IF('Calculating duration'!$E36='Calculating duration'!$C$29,'Calculating duration'!$AB36,'Calculating duration'!$F37/(1+BA$21/100)^('Calculating duration'!$E37/'Calculating duration'!$C$31)))</f>
        <v/>
      </c>
      <c r="BB36" s="72" t="str">
        <f>IF('Calculating duration'!$F36="","",IF('Calculating duration'!$E36='Calculating duration'!$C$29,'Calculating duration'!$AB36,'Calculating duration'!$F37/(1+BB$21/100)^('Calculating duration'!$E37/'Calculating duration'!$C$31)))</f>
        <v/>
      </c>
      <c r="BC36" s="72" t="str">
        <f>IF('Calculating duration'!$F36="","",IF('Calculating duration'!$E36='Calculating duration'!$C$29,'Calculating duration'!$AB36,'Calculating duration'!$F37/(1+BC$21/100)^('Calculating duration'!$E37/'Calculating duration'!$C$31)))</f>
        <v/>
      </c>
      <c r="BD36" s="72" t="str">
        <f>IF('Calculating duration'!$F36="","",IF('Calculating duration'!$E36='Calculating duration'!$C$29,'Calculating duration'!$AB36,'Calculating duration'!$F37/(1+BD$21/100)^('Calculating duration'!$E37/'Calculating duration'!$C$31)))</f>
        <v/>
      </c>
      <c r="BE36" s="72" t="str">
        <f>IF('Calculating duration'!$F36="","",IF('Calculating duration'!$E36='Calculating duration'!$C$29,'Calculating duration'!$AB36,'Calculating duration'!$F37/(1+BE$21/100)^('Calculating duration'!$E37/'Calculating duration'!$C$31)))</f>
        <v/>
      </c>
      <c r="BF36" s="72" t="str">
        <f>IF('Calculating duration'!$F36="","",IF('Calculating duration'!$E36='Calculating duration'!$C$29,'Calculating duration'!$AB36,'Calculating duration'!$F37/(1+BF$21/100)^('Calculating duration'!$E37/'Calculating duration'!$C$31)))</f>
        <v/>
      </c>
      <c r="BG36" s="72" t="str">
        <f>IF('Calculating duration'!$F36="","",IF('Calculating duration'!$E36='Calculating duration'!$C$29,'Calculating duration'!$AB36,'Calculating duration'!$F37/(1+BG$21/100)^('Calculating duration'!$E37/'Calculating duration'!$C$31)))</f>
        <v/>
      </c>
      <c r="BH36" s="72" t="str">
        <f>IF('Calculating duration'!$F36="","",IF('Calculating duration'!$E36='Calculating duration'!$C$29,'Calculating duration'!$AB36,'Calculating duration'!$F37/(1+BH$21/100)^('Calculating duration'!$E37/'Calculating duration'!$C$31)))</f>
        <v/>
      </c>
      <c r="BI36" s="72" t="str">
        <f>IF('Calculating duration'!$F36="","",IF('Calculating duration'!$E36='Calculating duration'!$C$29,'Calculating duration'!$AB36,'Calculating duration'!$F37/(1+BI$21/100)^('Calculating duration'!$E37/'Calculating duration'!$C$31)))</f>
        <v/>
      </c>
      <c r="BJ36" s="72" t="str">
        <f>IF('Calculating duration'!$F36="","",IF('Calculating duration'!$E36='Calculating duration'!$C$29,'Calculating duration'!$AB36,'Calculating duration'!$F37/(1+BJ$21/100)^('Calculating duration'!$E37/'Calculating duration'!$C$31)))</f>
        <v/>
      </c>
      <c r="BK36" s="72" t="str">
        <f>IF('Calculating duration'!$F36="","",IF('Calculating duration'!$E36='Calculating duration'!$C$29,'Calculating duration'!$AB36,'Calculating duration'!$F37/(1+BK$21/100)^('Calculating duration'!$E37/'Calculating duration'!$C$31)))</f>
        <v/>
      </c>
      <c r="BL36" s="57">
        <f>IF('Calculating duration'!$F37="",BL35,BL35+AZ36)</f>
        <v>163</v>
      </c>
      <c r="BM36" s="57">
        <f>IF('Calculating duration'!$F37="",BM35,BM35+BA36)</f>
        <v>155.60641680864748</v>
      </c>
      <c r="BN36" s="57">
        <f>IF('Calculating duration'!$F37="",BN35,BN35+BB36)</f>
        <v>148.63778150796722</v>
      </c>
      <c r="BO36" s="57">
        <f>IF('Calculating duration'!$F37="",BO35,BO35+BC36)</f>
        <v>142.0659395050674</v>
      </c>
      <c r="BP36" s="57">
        <f>IF('Calculating duration'!$F37="",BP35,BP35+BD36)</f>
        <v>135.86482143397862</v>
      </c>
      <c r="BQ36" s="57">
        <f>IF('Calculating duration'!$F37="",BQ35,BQ35+BE36)</f>
        <v>130.01027334974205</v>
      </c>
      <c r="BR36" s="57">
        <f>IF('Calculating duration'!$F37="",BR35,BR35+BF36)</f>
        <v>124.47990195703214</v>
      </c>
      <c r="BS36" s="57">
        <f>IF('Calculating duration'!$F37="",BS35,BS35+BG36)</f>
        <v>119.25293343813912</v>
      </c>
      <c r="BT36" s="57">
        <f>IF('Calculating duration'!$F37="",BT35,BT35+BH36)</f>
        <v>114.3100845918527</v>
      </c>
      <c r="BU36" s="57">
        <f>IF('Calculating duration'!$F37="",BU35,BU35+BI36)</f>
        <v>109.6334451255275</v>
      </c>
      <c r="BV36" s="57">
        <f>IF('Calculating duration'!$F37="",BV35,BV35+BJ36)</f>
        <v>105.2063700592233</v>
      </c>
      <c r="BW36" s="57">
        <f>IF('Calculating duration'!$F37="",BW35,BW35+BK36)</f>
        <v>101.01338130491476</v>
      </c>
    </row>
    <row r="37" spans="2:75" x14ac:dyDescent="0.2">
      <c r="B37" s="45"/>
      <c r="AA37" s="72" t="str">
        <f>IF('Calculating duration'!$F37="","",IF('Calculating duration'!$E37='Calculating duration'!$C$29,'Calculating duration'!$AB37,'Calculating duration'!$F38/(1+AA$21/100)^('Calculating duration'!$E38/'Calculating duration'!$C$31)))</f>
        <v/>
      </c>
      <c r="AB37" s="72" t="str">
        <f>IF('Calculating duration'!$F37="","",IF('Calculating duration'!$E37='Calculating duration'!$C$29,'Calculating duration'!$AB37,'Calculating duration'!$F38/(1+AB$21/100)^('Calculating duration'!$E38/'Calculating duration'!$C$31)))</f>
        <v/>
      </c>
      <c r="AC37" s="72" t="str">
        <f>IF('Calculating duration'!$F37="","",IF('Calculating duration'!$E37='Calculating duration'!$C$29,'Calculating duration'!$AB37,'Calculating duration'!$F38/(1+AC$21/100)^('Calculating duration'!$E38/'Calculating duration'!$C$31)))</f>
        <v/>
      </c>
      <c r="AD37" s="72" t="str">
        <f>IF('Calculating duration'!$F37="","",IF('Calculating duration'!$E37='Calculating duration'!$C$29,'Calculating duration'!$AB37,'Calculating duration'!$F38/(1+AD$21/100)^('Calculating duration'!$E38/'Calculating duration'!$C$31)))</f>
        <v/>
      </c>
      <c r="AE37" s="72" t="str">
        <f>IF('Calculating duration'!$F37="","",IF('Calculating duration'!$E37='Calculating duration'!$C$29,'Calculating duration'!$AB37,'Calculating duration'!$F38/(1+AE$21/100)^('Calculating duration'!$E38/'Calculating duration'!$C$31)))</f>
        <v/>
      </c>
      <c r="AF37" s="72" t="str">
        <f>IF('Calculating duration'!$F37="","",IF('Calculating duration'!$E37='Calculating duration'!$C$29,'Calculating duration'!$AB37,'Calculating duration'!$F38/(1+AF$21/100)^('Calculating duration'!$E38/'Calculating duration'!$C$31)))</f>
        <v/>
      </c>
      <c r="AG37" s="72" t="str">
        <f>IF('Calculating duration'!$F37="","",IF('Calculating duration'!$E37='Calculating duration'!$C$29,'Calculating duration'!$AB37,'Calculating duration'!$F38/(1+AG$21/100)^('Calculating duration'!$E38/'Calculating duration'!$C$31)))</f>
        <v/>
      </c>
      <c r="AH37" s="72" t="str">
        <f>IF('Calculating duration'!$F37="","",IF('Calculating duration'!$E37='Calculating duration'!$C$29,'Calculating duration'!$AB37,'Calculating duration'!$F38/(1+AH$21/100)^('Calculating duration'!$E38/'Calculating duration'!$C$31)))</f>
        <v/>
      </c>
      <c r="AI37" s="72" t="str">
        <f>IF('Calculating duration'!$F37="","",IF('Calculating duration'!$E37='Calculating duration'!$C$29,'Calculating duration'!$AB37,'Calculating duration'!$F38/(1+AI$21/100)^('Calculating duration'!$E38/'Calculating duration'!$C$31)))</f>
        <v/>
      </c>
      <c r="AJ37" s="72" t="str">
        <f>IF('Calculating duration'!$F37="","",IF('Calculating duration'!$E37='Calculating duration'!$C$29,'Calculating duration'!$AB37,'Calculating duration'!$F38/(1+AJ$21/100)^('Calculating duration'!$E38/'Calculating duration'!$C$31)))</f>
        <v/>
      </c>
      <c r="AK37" s="72" t="str">
        <f>IF('Calculating duration'!$F37="","",IF('Calculating duration'!$E37='Calculating duration'!$C$29,'Calculating duration'!$AB37,'Calculating duration'!$F38/(1+AK$21/100)^('Calculating duration'!$E38/'Calculating duration'!$C$31)))</f>
        <v/>
      </c>
      <c r="AL37" s="72"/>
      <c r="AM37" s="72"/>
      <c r="AN37" s="57">
        <f>IF('Calculating duration'!$F38="",AN36,AN36+AA37)</f>
        <v>133.62999189254282</v>
      </c>
      <c r="AO37" s="57">
        <f>IF('Calculating duration'!$F38="",AO36,AO36+AB37)</f>
        <v>132.89566527221805</v>
      </c>
      <c r="AP37" s="57">
        <f>IF('Calculating duration'!$F38="",AP36,AP36+AC37)</f>
        <v>132.1665734021974</v>
      </c>
      <c r="AQ37" s="57">
        <f>IF('Calculating duration'!$F38="",AQ36,AQ36+AD37)</f>
        <v>131.44267278476872</v>
      </c>
      <c r="AR37" s="57">
        <f>IF('Calculating duration'!$F38="",AR36,AR36+AE37)</f>
        <v>130.72392032964623</v>
      </c>
      <c r="AS37" s="57">
        <f>IF('Calculating duration'!$F38="",AS36,AS36+AF37)</f>
        <v>130.01027334974205</v>
      </c>
      <c r="AT37" s="57">
        <f>IF('Calculating duration'!$F38="",AT36,AT36+AG37)</f>
        <v>129.3016895569888</v>
      </c>
      <c r="AU37" s="57">
        <f>IF('Calculating duration'!$F38="",AU36,AU36+AH37)</f>
        <v>128.59812705820656</v>
      </c>
      <c r="AV37" s="57">
        <f>IF('Calculating duration'!$F38="",AV36,AV36+AI37)</f>
        <v>127.89954435101922</v>
      </c>
      <c r="AW37" s="57">
        <f>IF('Calculating duration'!$F38="",AW36,AW36+AJ37)</f>
        <v>127.20590031981487</v>
      </c>
      <c r="AX37" s="57">
        <f>IF('Calculating duration'!$F38="",AX36,AX36+AK37)</f>
        <v>126.51715423175449</v>
      </c>
      <c r="AZ37" s="72" t="str">
        <f>IF('Calculating duration'!$F37="","",IF('Calculating duration'!$E37='Calculating duration'!$C$29,'Calculating duration'!$AB37,'Calculating duration'!$F38/(1+AZ$21/100)^('Calculating duration'!$E38/'Calculating duration'!$C$31)))</f>
        <v/>
      </c>
      <c r="BA37" s="72" t="str">
        <f>IF('Calculating duration'!$F37="","",IF('Calculating duration'!$E37='Calculating duration'!$C$29,'Calculating duration'!$AB37,'Calculating duration'!$F38/(1+BA$21/100)^('Calculating duration'!$E38/'Calculating duration'!$C$31)))</f>
        <v/>
      </c>
      <c r="BB37" s="72" t="str">
        <f>IF('Calculating duration'!$F37="","",IF('Calculating duration'!$E37='Calculating duration'!$C$29,'Calculating duration'!$AB37,'Calculating duration'!$F38/(1+BB$21/100)^('Calculating duration'!$E38/'Calculating duration'!$C$31)))</f>
        <v/>
      </c>
      <c r="BC37" s="72" t="str">
        <f>IF('Calculating duration'!$F37="","",IF('Calculating duration'!$E37='Calculating duration'!$C$29,'Calculating duration'!$AB37,'Calculating duration'!$F38/(1+BC$21/100)^('Calculating duration'!$E38/'Calculating duration'!$C$31)))</f>
        <v/>
      </c>
      <c r="BD37" s="72" t="str">
        <f>IF('Calculating duration'!$F37="","",IF('Calculating duration'!$E37='Calculating duration'!$C$29,'Calculating duration'!$AB37,'Calculating duration'!$F38/(1+BD$21/100)^('Calculating duration'!$E38/'Calculating duration'!$C$31)))</f>
        <v/>
      </c>
      <c r="BE37" s="72" t="str">
        <f>IF('Calculating duration'!$F37="","",IF('Calculating duration'!$E37='Calculating duration'!$C$29,'Calculating duration'!$AB37,'Calculating duration'!$F38/(1+BE$21/100)^('Calculating duration'!$E38/'Calculating duration'!$C$31)))</f>
        <v/>
      </c>
      <c r="BF37" s="72" t="str">
        <f>IF('Calculating duration'!$F37="","",IF('Calculating duration'!$E37='Calculating duration'!$C$29,'Calculating duration'!$AB37,'Calculating duration'!$F38/(1+BF$21/100)^('Calculating duration'!$E38/'Calculating duration'!$C$31)))</f>
        <v/>
      </c>
      <c r="BG37" s="72" t="str">
        <f>IF('Calculating duration'!$F37="","",IF('Calculating duration'!$E37='Calculating duration'!$C$29,'Calculating duration'!$AB37,'Calculating duration'!$F38/(1+BG$21/100)^('Calculating duration'!$E38/'Calculating duration'!$C$31)))</f>
        <v/>
      </c>
      <c r="BH37" s="72" t="str">
        <f>IF('Calculating duration'!$F37="","",IF('Calculating duration'!$E37='Calculating duration'!$C$29,'Calculating duration'!$AB37,'Calculating duration'!$F38/(1+BH$21/100)^('Calculating duration'!$E38/'Calculating duration'!$C$31)))</f>
        <v/>
      </c>
      <c r="BI37" s="72" t="str">
        <f>IF('Calculating duration'!$F37="","",IF('Calculating duration'!$E37='Calculating duration'!$C$29,'Calculating duration'!$AB37,'Calculating duration'!$F38/(1+BI$21/100)^('Calculating duration'!$E38/'Calculating duration'!$C$31)))</f>
        <v/>
      </c>
      <c r="BJ37" s="72" t="str">
        <f>IF('Calculating duration'!$F37="","",IF('Calculating duration'!$E37='Calculating duration'!$C$29,'Calculating duration'!$AB37,'Calculating duration'!$F38/(1+BJ$21/100)^('Calculating duration'!$E38/'Calculating duration'!$C$31)))</f>
        <v/>
      </c>
      <c r="BK37" s="72" t="str">
        <f>IF('Calculating duration'!$F37="","",IF('Calculating duration'!$E37='Calculating duration'!$C$29,'Calculating duration'!$AB37,'Calculating duration'!$F38/(1+BK$21/100)^('Calculating duration'!$E38/'Calculating duration'!$C$31)))</f>
        <v/>
      </c>
      <c r="BL37" s="57">
        <f>IF('Calculating duration'!$F38="",BL36,BL36+AZ37)</f>
        <v>163</v>
      </c>
      <c r="BM37" s="57">
        <f>IF('Calculating duration'!$F38="",BM36,BM36+BA37)</f>
        <v>155.60641680864748</v>
      </c>
      <c r="BN37" s="57">
        <f>IF('Calculating duration'!$F38="",BN36,BN36+BB37)</f>
        <v>148.63778150796722</v>
      </c>
      <c r="BO37" s="57">
        <f>IF('Calculating duration'!$F38="",BO36,BO36+BC37)</f>
        <v>142.0659395050674</v>
      </c>
      <c r="BP37" s="57">
        <f>IF('Calculating duration'!$F38="",BP36,BP36+BD37)</f>
        <v>135.86482143397862</v>
      </c>
      <c r="BQ37" s="57">
        <f>IF('Calculating duration'!$F38="",BQ36,BQ36+BE37)</f>
        <v>130.01027334974205</v>
      </c>
      <c r="BR37" s="57">
        <f>IF('Calculating duration'!$F38="",BR36,BR36+BF37)</f>
        <v>124.47990195703214</v>
      </c>
      <c r="BS37" s="57">
        <f>IF('Calculating duration'!$F38="",BS36,BS36+BG37)</f>
        <v>119.25293343813912</v>
      </c>
      <c r="BT37" s="57">
        <f>IF('Calculating duration'!$F38="",BT36,BT36+BH37)</f>
        <v>114.3100845918527</v>
      </c>
      <c r="BU37" s="57">
        <f>IF('Calculating duration'!$F38="",BU36,BU36+BI37)</f>
        <v>109.6334451255275</v>
      </c>
      <c r="BV37" s="57">
        <f>IF('Calculating duration'!$F38="",BV36,BV36+BJ37)</f>
        <v>105.2063700592233</v>
      </c>
      <c r="BW37" s="57">
        <f>IF('Calculating duration'!$F38="",BW36,BW36+BK37)</f>
        <v>101.01338130491476</v>
      </c>
    </row>
    <row r="38" spans="2:75" x14ac:dyDescent="0.2">
      <c r="B38" s="45"/>
      <c r="AA38" s="72" t="str">
        <f>IF('Calculating duration'!$F38="","",IF('Calculating duration'!$E38='Calculating duration'!$C$29,'Calculating duration'!$AB38,'Calculating duration'!$F39/(1+AA$21/100)^('Calculating duration'!$E39/'Calculating duration'!$C$31)))</f>
        <v/>
      </c>
      <c r="AB38" s="72" t="str">
        <f>IF('Calculating duration'!$F38="","",IF('Calculating duration'!$E38='Calculating duration'!$C$29,'Calculating duration'!$AB38,'Calculating duration'!$F39/(1+AB$21/100)^('Calculating duration'!$E39/'Calculating duration'!$C$31)))</f>
        <v/>
      </c>
      <c r="AC38" s="72" t="str">
        <f>IF('Calculating duration'!$F38="","",IF('Calculating duration'!$E38='Calculating duration'!$C$29,'Calculating duration'!$AB38,'Calculating duration'!$F39/(1+AC$21/100)^('Calculating duration'!$E39/'Calculating duration'!$C$31)))</f>
        <v/>
      </c>
      <c r="AD38" s="72" t="str">
        <f>IF('Calculating duration'!$F38="","",IF('Calculating duration'!$E38='Calculating duration'!$C$29,'Calculating duration'!$AB38,'Calculating duration'!$F39/(1+AD$21/100)^('Calculating duration'!$E39/'Calculating duration'!$C$31)))</f>
        <v/>
      </c>
      <c r="AE38" s="72" t="str">
        <f>IF('Calculating duration'!$F38="","",IF('Calculating duration'!$E38='Calculating duration'!$C$29,'Calculating duration'!$AB38,'Calculating duration'!$F39/(1+AE$21/100)^('Calculating duration'!$E39/'Calculating duration'!$C$31)))</f>
        <v/>
      </c>
      <c r="AF38" s="72" t="str">
        <f>IF('Calculating duration'!$F38="","",IF('Calculating duration'!$E38='Calculating duration'!$C$29,'Calculating duration'!$AB38,'Calculating duration'!$F39/(1+AF$21/100)^('Calculating duration'!$E39/'Calculating duration'!$C$31)))</f>
        <v/>
      </c>
      <c r="AG38" s="72" t="str">
        <f>IF('Calculating duration'!$F38="","",IF('Calculating duration'!$E38='Calculating duration'!$C$29,'Calculating duration'!$AB38,'Calculating duration'!$F39/(1+AG$21/100)^('Calculating duration'!$E39/'Calculating duration'!$C$31)))</f>
        <v/>
      </c>
      <c r="AH38" s="72" t="str">
        <f>IF('Calculating duration'!$F38="","",IF('Calculating duration'!$E38='Calculating duration'!$C$29,'Calculating duration'!$AB38,'Calculating duration'!$F39/(1+AH$21/100)^('Calculating duration'!$E39/'Calculating duration'!$C$31)))</f>
        <v/>
      </c>
      <c r="AI38" s="72" t="str">
        <f>IF('Calculating duration'!$F38="","",IF('Calculating duration'!$E38='Calculating duration'!$C$29,'Calculating duration'!$AB38,'Calculating duration'!$F39/(1+AI$21/100)^('Calculating duration'!$E39/'Calculating duration'!$C$31)))</f>
        <v/>
      </c>
      <c r="AJ38" s="72" t="str">
        <f>IF('Calculating duration'!$F38="","",IF('Calculating duration'!$E38='Calculating duration'!$C$29,'Calculating duration'!$AB38,'Calculating duration'!$F39/(1+AJ$21/100)^('Calculating duration'!$E39/'Calculating duration'!$C$31)))</f>
        <v/>
      </c>
      <c r="AK38" s="72" t="str">
        <f>IF('Calculating duration'!$F38="","",IF('Calculating duration'!$E38='Calculating duration'!$C$29,'Calculating duration'!$AB38,'Calculating duration'!$F39/(1+AK$21/100)^('Calculating duration'!$E39/'Calculating duration'!$C$31)))</f>
        <v/>
      </c>
      <c r="AL38" s="72"/>
      <c r="AM38" s="72"/>
      <c r="AN38" s="57">
        <f>IF('Calculating duration'!$F39="",AN37,AN37+AA38)</f>
        <v>133.62999189254282</v>
      </c>
      <c r="AO38" s="57">
        <f>IF('Calculating duration'!$F39="",AO37,AO37+AB38)</f>
        <v>132.89566527221805</v>
      </c>
      <c r="AP38" s="57">
        <f>IF('Calculating duration'!$F39="",AP37,AP37+AC38)</f>
        <v>132.1665734021974</v>
      </c>
      <c r="AQ38" s="57">
        <f>IF('Calculating duration'!$F39="",AQ37,AQ37+AD38)</f>
        <v>131.44267278476872</v>
      </c>
      <c r="AR38" s="57">
        <f>IF('Calculating duration'!$F39="",AR37,AR37+AE38)</f>
        <v>130.72392032964623</v>
      </c>
      <c r="AS38" s="57">
        <f>IF('Calculating duration'!$F39="",AS37,AS37+AF38)</f>
        <v>130.01027334974205</v>
      </c>
      <c r="AT38" s="57">
        <f>IF('Calculating duration'!$F39="",AT37,AT37+AG38)</f>
        <v>129.3016895569888</v>
      </c>
      <c r="AU38" s="57">
        <f>IF('Calculating duration'!$F39="",AU37,AU37+AH38)</f>
        <v>128.59812705820656</v>
      </c>
      <c r="AV38" s="57">
        <f>IF('Calculating duration'!$F39="",AV37,AV37+AI38)</f>
        <v>127.89954435101922</v>
      </c>
      <c r="AW38" s="57">
        <f>IF('Calculating duration'!$F39="",AW37,AW37+AJ38)</f>
        <v>127.20590031981487</v>
      </c>
      <c r="AX38" s="57">
        <f>IF('Calculating duration'!$F39="",AX37,AX37+AK38)</f>
        <v>126.51715423175449</v>
      </c>
      <c r="AZ38" s="72" t="str">
        <f>IF('Calculating duration'!$F38="","",IF('Calculating duration'!$E38='Calculating duration'!$C$29,'Calculating duration'!$AB38,'Calculating duration'!$F39/(1+AZ$21/100)^('Calculating duration'!$E39/'Calculating duration'!$C$31)))</f>
        <v/>
      </c>
      <c r="BA38" s="72" t="str">
        <f>IF('Calculating duration'!$F38="","",IF('Calculating duration'!$E38='Calculating duration'!$C$29,'Calculating duration'!$AB38,'Calculating duration'!$F39/(1+BA$21/100)^('Calculating duration'!$E39/'Calculating duration'!$C$31)))</f>
        <v/>
      </c>
      <c r="BB38" s="72" t="str">
        <f>IF('Calculating duration'!$F38="","",IF('Calculating duration'!$E38='Calculating duration'!$C$29,'Calculating duration'!$AB38,'Calculating duration'!$F39/(1+BB$21/100)^('Calculating duration'!$E39/'Calculating duration'!$C$31)))</f>
        <v/>
      </c>
      <c r="BC38" s="72" t="str">
        <f>IF('Calculating duration'!$F38="","",IF('Calculating duration'!$E38='Calculating duration'!$C$29,'Calculating duration'!$AB38,'Calculating duration'!$F39/(1+BC$21/100)^('Calculating duration'!$E39/'Calculating duration'!$C$31)))</f>
        <v/>
      </c>
      <c r="BD38" s="72" t="str">
        <f>IF('Calculating duration'!$F38="","",IF('Calculating duration'!$E38='Calculating duration'!$C$29,'Calculating duration'!$AB38,'Calculating duration'!$F39/(1+BD$21/100)^('Calculating duration'!$E39/'Calculating duration'!$C$31)))</f>
        <v/>
      </c>
      <c r="BE38" s="72" t="str">
        <f>IF('Calculating duration'!$F38="","",IF('Calculating duration'!$E38='Calculating duration'!$C$29,'Calculating duration'!$AB38,'Calculating duration'!$F39/(1+BE$21/100)^('Calculating duration'!$E39/'Calculating duration'!$C$31)))</f>
        <v/>
      </c>
      <c r="BF38" s="72" t="str">
        <f>IF('Calculating duration'!$F38="","",IF('Calculating duration'!$E38='Calculating duration'!$C$29,'Calculating duration'!$AB38,'Calculating duration'!$F39/(1+BF$21/100)^('Calculating duration'!$E39/'Calculating duration'!$C$31)))</f>
        <v/>
      </c>
      <c r="BG38" s="72" t="str">
        <f>IF('Calculating duration'!$F38="","",IF('Calculating duration'!$E38='Calculating duration'!$C$29,'Calculating duration'!$AB38,'Calculating duration'!$F39/(1+BG$21/100)^('Calculating duration'!$E39/'Calculating duration'!$C$31)))</f>
        <v/>
      </c>
      <c r="BH38" s="72" t="str">
        <f>IF('Calculating duration'!$F38="","",IF('Calculating duration'!$E38='Calculating duration'!$C$29,'Calculating duration'!$AB38,'Calculating duration'!$F39/(1+BH$21/100)^('Calculating duration'!$E39/'Calculating duration'!$C$31)))</f>
        <v/>
      </c>
      <c r="BI38" s="72" t="str">
        <f>IF('Calculating duration'!$F38="","",IF('Calculating duration'!$E38='Calculating duration'!$C$29,'Calculating duration'!$AB38,'Calculating duration'!$F39/(1+BI$21/100)^('Calculating duration'!$E39/'Calculating duration'!$C$31)))</f>
        <v/>
      </c>
      <c r="BJ38" s="72" t="str">
        <f>IF('Calculating duration'!$F38="","",IF('Calculating duration'!$E38='Calculating duration'!$C$29,'Calculating duration'!$AB38,'Calculating duration'!$F39/(1+BJ$21/100)^('Calculating duration'!$E39/'Calculating duration'!$C$31)))</f>
        <v/>
      </c>
      <c r="BK38" s="72" t="str">
        <f>IF('Calculating duration'!$F38="","",IF('Calculating duration'!$E38='Calculating duration'!$C$29,'Calculating duration'!$AB38,'Calculating duration'!$F39/(1+BK$21/100)^('Calculating duration'!$E39/'Calculating duration'!$C$31)))</f>
        <v/>
      </c>
      <c r="BL38" s="57">
        <f>IF('Calculating duration'!$F39="",BL37,BL37+AZ38)</f>
        <v>163</v>
      </c>
      <c r="BM38" s="57">
        <f>IF('Calculating duration'!$F39="",BM37,BM37+BA38)</f>
        <v>155.60641680864748</v>
      </c>
      <c r="BN38" s="57">
        <f>IF('Calculating duration'!$F39="",BN37,BN37+BB38)</f>
        <v>148.63778150796722</v>
      </c>
      <c r="BO38" s="57">
        <f>IF('Calculating duration'!$F39="",BO37,BO37+BC38)</f>
        <v>142.0659395050674</v>
      </c>
      <c r="BP38" s="57">
        <f>IF('Calculating duration'!$F39="",BP37,BP37+BD38)</f>
        <v>135.86482143397862</v>
      </c>
      <c r="BQ38" s="57">
        <f>IF('Calculating duration'!$F39="",BQ37,BQ37+BE38)</f>
        <v>130.01027334974205</v>
      </c>
      <c r="BR38" s="57">
        <f>IF('Calculating duration'!$F39="",BR37,BR37+BF38)</f>
        <v>124.47990195703214</v>
      </c>
      <c r="BS38" s="57">
        <f>IF('Calculating duration'!$F39="",BS37,BS37+BG38)</f>
        <v>119.25293343813912</v>
      </c>
      <c r="BT38" s="57">
        <f>IF('Calculating duration'!$F39="",BT37,BT37+BH38)</f>
        <v>114.3100845918527</v>
      </c>
      <c r="BU38" s="57">
        <f>IF('Calculating duration'!$F39="",BU37,BU37+BI38)</f>
        <v>109.6334451255275</v>
      </c>
      <c r="BV38" s="57">
        <f>IF('Calculating duration'!$F39="",BV37,BV37+BJ38)</f>
        <v>105.2063700592233</v>
      </c>
      <c r="BW38" s="57">
        <f>IF('Calculating duration'!$F39="",BW37,BW37+BK38)</f>
        <v>101.01338130491476</v>
      </c>
    </row>
    <row r="39" spans="2:75" x14ac:dyDescent="0.2">
      <c r="B39" s="45"/>
      <c r="AA39" s="72" t="str">
        <f>IF('Calculating duration'!$F39="","",IF('Calculating duration'!$E39='Calculating duration'!$C$29,'Calculating duration'!$AB39,'Calculating duration'!$F40/(1+AA$21/100)^('Calculating duration'!$E40/'Calculating duration'!$C$31)))</f>
        <v/>
      </c>
      <c r="AB39" s="72" t="str">
        <f>IF('Calculating duration'!$F39="","",IF('Calculating duration'!$E39='Calculating duration'!$C$29,'Calculating duration'!$AB39,'Calculating duration'!$F40/(1+AB$21/100)^('Calculating duration'!$E40/'Calculating duration'!$C$31)))</f>
        <v/>
      </c>
      <c r="AC39" s="72" t="str">
        <f>IF('Calculating duration'!$F39="","",IF('Calculating duration'!$E39='Calculating duration'!$C$29,'Calculating duration'!$AB39,'Calculating duration'!$F40/(1+AC$21/100)^('Calculating duration'!$E40/'Calculating duration'!$C$31)))</f>
        <v/>
      </c>
      <c r="AD39" s="72" t="str">
        <f>IF('Calculating duration'!$F39="","",IF('Calculating duration'!$E39='Calculating duration'!$C$29,'Calculating duration'!$AB39,'Calculating duration'!$F40/(1+AD$21/100)^('Calculating duration'!$E40/'Calculating duration'!$C$31)))</f>
        <v/>
      </c>
      <c r="AE39" s="72" t="str">
        <f>IF('Calculating duration'!$F39="","",IF('Calculating duration'!$E39='Calculating duration'!$C$29,'Calculating duration'!$AB39,'Calculating duration'!$F40/(1+AE$21/100)^('Calculating duration'!$E40/'Calculating duration'!$C$31)))</f>
        <v/>
      </c>
      <c r="AF39" s="72" t="str">
        <f>IF('Calculating duration'!$F39="","",IF('Calculating duration'!$E39='Calculating duration'!$C$29,'Calculating duration'!$AB39,'Calculating duration'!$F40/(1+AF$21/100)^('Calculating duration'!$E40/'Calculating duration'!$C$31)))</f>
        <v/>
      </c>
      <c r="AG39" s="72" t="str">
        <f>IF('Calculating duration'!$F39="","",IF('Calculating duration'!$E39='Calculating duration'!$C$29,'Calculating duration'!$AB39,'Calculating duration'!$F40/(1+AG$21/100)^('Calculating duration'!$E40/'Calculating duration'!$C$31)))</f>
        <v/>
      </c>
      <c r="AH39" s="72" t="str">
        <f>IF('Calculating duration'!$F39="","",IF('Calculating duration'!$E39='Calculating duration'!$C$29,'Calculating duration'!$AB39,'Calculating duration'!$F40/(1+AH$21/100)^('Calculating duration'!$E40/'Calculating duration'!$C$31)))</f>
        <v/>
      </c>
      <c r="AI39" s="72" t="str">
        <f>IF('Calculating duration'!$F39="","",IF('Calculating duration'!$E39='Calculating duration'!$C$29,'Calculating duration'!$AB39,'Calculating duration'!$F40/(1+AI$21/100)^('Calculating duration'!$E40/'Calculating duration'!$C$31)))</f>
        <v/>
      </c>
      <c r="AJ39" s="72" t="str">
        <f>IF('Calculating duration'!$F39="","",IF('Calculating duration'!$E39='Calculating duration'!$C$29,'Calculating duration'!$AB39,'Calculating duration'!$F40/(1+AJ$21/100)^('Calculating duration'!$E40/'Calculating duration'!$C$31)))</f>
        <v/>
      </c>
      <c r="AK39" s="72" t="str">
        <f>IF('Calculating duration'!$F39="","",IF('Calculating duration'!$E39='Calculating duration'!$C$29,'Calculating duration'!$AB39,'Calculating duration'!$F40/(1+AK$21/100)^('Calculating duration'!$E40/'Calculating duration'!$C$31)))</f>
        <v/>
      </c>
      <c r="AL39" s="72"/>
      <c r="AM39" s="72"/>
      <c r="AN39" s="57">
        <f>IF('Calculating duration'!$F40="",AN38,AN38+AA39)</f>
        <v>133.62999189254282</v>
      </c>
      <c r="AO39" s="57">
        <f>IF('Calculating duration'!$F40="",AO38,AO38+AB39)</f>
        <v>132.89566527221805</v>
      </c>
      <c r="AP39" s="57">
        <f>IF('Calculating duration'!$F40="",AP38,AP38+AC39)</f>
        <v>132.1665734021974</v>
      </c>
      <c r="AQ39" s="57">
        <f>IF('Calculating duration'!$F40="",AQ38,AQ38+AD39)</f>
        <v>131.44267278476872</v>
      </c>
      <c r="AR39" s="57">
        <f>IF('Calculating duration'!$F40="",AR38,AR38+AE39)</f>
        <v>130.72392032964623</v>
      </c>
      <c r="AS39" s="57">
        <f>IF('Calculating duration'!$F40="",AS38,AS38+AF39)</f>
        <v>130.01027334974205</v>
      </c>
      <c r="AT39" s="57">
        <f>IF('Calculating duration'!$F40="",AT38,AT38+AG39)</f>
        <v>129.3016895569888</v>
      </c>
      <c r="AU39" s="57">
        <f>IF('Calculating duration'!$F40="",AU38,AU38+AH39)</f>
        <v>128.59812705820656</v>
      </c>
      <c r="AV39" s="57">
        <f>IF('Calculating duration'!$F40="",AV38,AV38+AI39)</f>
        <v>127.89954435101922</v>
      </c>
      <c r="AW39" s="57">
        <f>IF('Calculating duration'!$F40="",AW38,AW38+AJ39)</f>
        <v>127.20590031981487</v>
      </c>
      <c r="AX39" s="57">
        <f>IF('Calculating duration'!$F40="",AX38,AX38+AK39)</f>
        <v>126.51715423175449</v>
      </c>
      <c r="AZ39" s="72" t="str">
        <f>IF('Calculating duration'!$F39="","",IF('Calculating duration'!$E39='Calculating duration'!$C$29,'Calculating duration'!$AB39,'Calculating duration'!$F40/(1+AZ$21/100)^('Calculating duration'!$E40/'Calculating duration'!$C$31)))</f>
        <v/>
      </c>
      <c r="BA39" s="72" t="str">
        <f>IF('Calculating duration'!$F39="","",IF('Calculating duration'!$E39='Calculating duration'!$C$29,'Calculating duration'!$AB39,'Calculating duration'!$F40/(1+BA$21/100)^('Calculating duration'!$E40/'Calculating duration'!$C$31)))</f>
        <v/>
      </c>
      <c r="BB39" s="72" t="str">
        <f>IF('Calculating duration'!$F39="","",IF('Calculating duration'!$E39='Calculating duration'!$C$29,'Calculating duration'!$AB39,'Calculating duration'!$F40/(1+BB$21/100)^('Calculating duration'!$E40/'Calculating duration'!$C$31)))</f>
        <v/>
      </c>
      <c r="BC39" s="72" t="str">
        <f>IF('Calculating duration'!$F39="","",IF('Calculating duration'!$E39='Calculating duration'!$C$29,'Calculating duration'!$AB39,'Calculating duration'!$F40/(1+BC$21/100)^('Calculating duration'!$E40/'Calculating duration'!$C$31)))</f>
        <v/>
      </c>
      <c r="BD39" s="72" t="str">
        <f>IF('Calculating duration'!$F39="","",IF('Calculating duration'!$E39='Calculating duration'!$C$29,'Calculating duration'!$AB39,'Calculating duration'!$F40/(1+BD$21/100)^('Calculating duration'!$E40/'Calculating duration'!$C$31)))</f>
        <v/>
      </c>
      <c r="BE39" s="72" t="str">
        <f>IF('Calculating duration'!$F39="","",IF('Calculating duration'!$E39='Calculating duration'!$C$29,'Calculating duration'!$AB39,'Calculating duration'!$F40/(1+BE$21/100)^('Calculating duration'!$E40/'Calculating duration'!$C$31)))</f>
        <v/>
      </c>
      <c r="BF39" s="72" t="str">
        <f>IF('Calculating duration'!$F39="","",IF('Calculating duration'!$E39='Calculating duration'!$C$29,'Calculating duration'!$AB39,'Calculating duration'!$F40/(1+BF$21/100)^('Calculating duration'!$E40/'Calculating duration'!$C$31)))</f>
        <v/>
      </c>
      <c r="BG39" s="72" t="str">
        <f>IF('Calculating duration'!$F39="","",IF('Calculating duration'!$E39='Calculating duration'!$C$29,'Calculating duration'!$AB39,'Calculating duration'!$F40/(1+BG$21/100)^('Calculating duration'!$E40/'Calculating duration'!$C$31)))</f>
        <v/>
      </c>
      <c r="BH39" s="72" t="str">
        <f>IF('Calculating duration'!$F39="","",IF('Calculating duration'!$E39='Calculating duration'!$C$29,'Calculating duration'!$AB39,'Calculating duration'!$F40/(1+BH$21/100)^('Calculating duration'!$E40/'Calculating duration'!$C$31)))</f>
        <v/>
      </c>
      <c r="BI39" s="72" t="str">
        <f>IF('Calculating duration'!$F39="","",IF('Calculating duration'!$E39='Calculating duration'!$C$29,'Calculating duration'!$AB39,'Calculating duration'!$F40/(1+BI$21/100)^('Calculating duration'!$E40/'Calculating duration'!$C$31)))</f>
        <v/>
      </c>
      <c r="BJ39" s="72" t="str">
        <f>IF('Calculating duration'!$F39="","",IF('Calculating duration'!$E39='Calculating duration'!$C$29,'Calculating duration'!$AB39,'Calculating duration'!$F40/(1+BJ$21/100)^('Calculating duration'!$E40/'Calculating duration'!$C$31)))</f>
        <v/>
      </c>
      <c r="BK39" s="72" t="str">
        <f>IF('Calculating duration'!$F39="","",IF('Calculating duration'!$E39='Calculating duration'!$C$29,'Calculating duration'!$AB39,'Calculating duration'!$F40/(1+BK$21/100)^('Calculating duration'!$E40/'Calculating duration'!$C$31)))</f>
        <v/>
      </c>
      <c r="BL39" s="57">
        <f>IF('Calculating duration'!$F40="",BL38,BL38+AZ39)</f>
        <v>163</v>
      </c>
      <c r="BM39" s="57">
        <f>IF('Calculating duration'!$F40="",BM38,BM38+BA39)</f>
        <v>155.60641680864748</v>
      </c>
      <c r="BN39" s="57">
        <f>IF('Calculating duration'!$F40="",BN38,BN38+BB39)</f>
        <v>148.63778150796722</v>
      </c>
      <c r="BO39" s="57">
        <f>IF('Calculating duration'!$F40="",BO38,BO38+BC39)</f>
        <v>142.0659395050674</v>
      </c>
      <c r="BP39" s="57">
        <f>IF('Calculating duration'!$F40="",BP38,BP38+BD39)</f>
        <v>135.86482143397862</v>
      </c>
      <c r="BQ39" s="57">
        <f>IF('Calculating duration'!$F40="",BQ38,BQ38+BE39)</f>
        <v>130.01027334974205</v>
      </c>
      <c r="BR39" s="57">
        <f>IF('Calculating duration'!$F40="",BR38,BR38+BF39)</f>
        <v>124.47990195703214</v>
      </c>
      <c r="BS39" s="57">
        <f>IF('Calculating duration'!$F40="",BS38,BS38+BG39)</f>
        <v>119.25293343813912</v>
      </c>
      <c r="BT39" s="57">
        <f>IF('Calculating duration'!$F40="",BT38,BT38+BH39)</f>
        <v>114.3100845918527</v>
      </c>
      <c r="BU39" s="57">
        <f>IF('Calculating duration'!$F40="",BU38,BU38+BI39)</f>
        <v>109.6334451255275</v>
      </c>
      <c r="BV39" s="57">
        <f>IF('Calculating duration'!$F40="",BV38,BV38+BJ39)</f>
        <v>105.2063700592233</v>
      </c>
      <c r="BW39" s="57">
        <f>IF('Calculating duration'!$F40="",BW38,BW38+BK39)</f>
        <v>101.01338130491476</v>
      </c>
    </row>
    <row r="40" spans="2:75" x14ac:dyDescent="0.2">
      <c r="B40" s="45"/>
      <c r="AA40" s="72" t="str">
        <f>IF('Calculating duration'!$F40="","",IF('Calculating duration'!$E40='Calculating duration'!$C$29,'Calculating duration'!$AB40,'Calculating duration'!$F41/(1+AA$21/100)^('Calculating duration'!$E41/'Calculating duration'!$C$31)))</f>
        <v/>
      </c>
      <c r="AB40" s="72" t="str">
        <f>IF('Calculating duration'!$F40="","",IF('Calculating duration'!$E40='Calculating duration'!$C$29,'Calculating duration'!$AB40,'Calculating duration'!$F41/(1+AB$21/100)^('Calculating duration'!$E41/'Calculating duration'!$C$31)))</f>
        <v/>
      </c>
      <c r="AC40" s="72" t="str">
        <f>IF('Calculating duration'!$F40="","",IF('Calculating duration'!$E40='Calculating duration'!$C$29,'Calculating duration'!$AB40,'Calculating duration'!$F41/(1+AC$21/100)^('Calculating duration'!$E41/'Calculating duration'!$C$31)))</f>
        <v/>
      </c>
      <c r="AD40" s="72" t="str">
        <f>IF('Calculating duration'!$F40="","",IF('Calculating duration'!$E40='Calculating duration'!$C$29,'Calculating duration'!$AB40,'Calculating duration'!$F41/(1+AD$21/100)^('Calculating duration'!$E41/'Calculating duration'!$C$31)))</f>
        <v/>
      </c>
      <c r="AE40" s="72" t="str">
        <f>IF('Calculating duration'!$F40="","",IF('Calculating duration'!$E40='Calculating duration'!$C$29,'Calculating duration'!$AB40,'Calculating duration'!$F41/(1+AE$21/100)^('Calculating duration'!$E41/'Calculating duration'!$C$31)))</f>
        <v/>
      </c>
      <c r="AF40" s="72" t="str">
        <f>IF('Calculating duration'!$F40="","",IF('Calculating duration'!$E40='Calculating duration'!$C$29,'Calculating duration'!$AB40,'Calculating duration'!$F41/(1+AF$21/100)^('Calculating duration'!$E41/'Calculating duration'!$C$31)))</f>
        <v/>
      </c>
      <c r="AG40" s="72" t="str">
        <f>IF('Calculating duration'!$F40="","",IF('Calculating duration'!$E40='Calculating duration'!$C$29,'Calculating duration'!$AB40,'Calculating duration'!$F41/(1+AG$21/100)^('Calculating duration'!$E41/'Calculating duration'!$C$31)))</f>
        <v/>
      </c>
      <c r="AH40" s="72" t="str">
        <f>IF('Calculating duration'!$F40="","",IF('Calculating duration'!$E40='Calculating duration'!$C$29,'Calculating duration'!$AB40,'Calculating duration'!$F41/(1+AH$21/100)^('Calculating duration'!$E41/'Calculating duration'!$C$31)))</f>
        <v/>
      </c>
      <c r="AI40" s="72" t="str">
        <f>IF('Calculating duration'!$F40="","",IF('Calculating duration'!$E40='Calculating duration'!$C$29,'Calculating duration'!$AB40,'Calculating duration'!$F41/(1+AI$21/100)^('Calculating duration'!$E41/'Calculating duration'!$C$31)))</f>
        <v/>
      </c>
      <c r="AJ40" s="72" t="str">
        <f>IF('Calculating duration'!$F40="","",IF('Calculating duration'!$E40='Calculating duration'!$C$29,'Calculating duration'!$AB40,'Calculating duration'!$F41/(1+AJ$21/100)^('Calculating duration'!$E41/'Calculating duration'!$C$31)))</f>
        <v/>
      </c>
      <c r="AK40" s="72" t="str">
        <f>IF('Calculating duration'!$F40="","",IF('Calculating duration'!$E40='Calculating duration'!$C$29,'Calculating duration'!$AB40,'Calculating duration'!$F41/(1+AK$21/100)^('Calculating duration'!$E41/'Calculating duration'!$C$31)))</f>
        <v/>
      </c>
      <c r="AL40" s="72"/>
      <c r="AM40" s="72"/>
      <c r="AN40" s="57">
        <f>IF('Calculating duration'!$F41="",AN39,AN39+AA40)</f>
        <v>133.62999189254282</v>
      </c>
      <c r="AO40" s="57">
        <f>IF('Calculating duration'!$F41="",AO39,AO39+AB40)</f>
        <v>132.89566527221805</v>
      </c>
      <c r="AP40" s="57">
        <f>IF('Calculating duration'!$F41="",AP39,AP39+AC40)</f>
        <v>132.1665734021974</v>
      </c>
      <c r="AQ40" s="57">
        <f>IF('Calculating duration'!$F41="",AQ39,AQ39+AD40)</f>
        <v>131.44267278476872</v>
      </c>
      <c r="AR40" s="57">
        <f>IF('Calculating duration'!$F41="",AR39,AR39+AE40)</f>
        <v>130.72392032964623</v>
      </c>
      <c r="AS40" s="57">
        <f>IF('Calculating duration'!$F41="",AS39,AS39+AF40)</f>
        <v>130.01027334974205</v>
      </c>
      <c r="AT40" s="57">
        <f>IF('Calculating duration'!$F41="",AT39,AT39+AG40)</f>
        <v>129.3016895569888</v>
      </c>
      <c r="AU40" s="57">
        <f>IF('Calculating duration'!$F41="",AU39,AU39+AH40)</f>
        <v>128.59812705820656</v>
      </c>
      <c r="AV40" s="57">
        <f>IF('Calculating duration'!$F41="",AV39,AV39+AI40)</f>
        <v>127.89954435101922</v>
      </c>
      <c r="AW40" s="57">
        <f>IF('Calculating duration'!$F41="",AW39,AW39+AJ40)</f>
        <v>127.20590031981487</v>
      </c>
      <c r="AX40" s="57">
        <f>IF('Calculating duration'!$F41="",AX39,AX39+AK40)</f>
        <v>126.51715423175449</v>
      </c>
      <c r="AZ40" s="72" t="str">
        <f>IF('Calculating duration'!$F40="","",IF('Calculating duration'!$E40='Calculating duration'!$C$29,'Calculating duration'!$AB40,'Calculating duration'!$F41/(1+AZ$21/100)^('Calculating duration'!$E41/'Calculating duration'!$C$31)))</f>
        <v/>
      </c>
      <c r="BA40" s="72" t="str">
        <f>IF('Calculating duration'!$F40="","",IF('Calculating duration'!$E40='Calculating duration'!$C$29,'Calculating duration'!$AB40,'Calculating duration'!$F41/(1+BA$21/100)^('Calculating duration'!$E41/'Calculating duration'!$C$31)))</f>
        <v/>
      </c>
      <c r="BB40" s="72" t="str">
        <f>IF('Calculating duration'!$F40="","",IF('Calculating duration'!$E40='Calculating duration'!$C$29,'Calculating duration'!$AB40,'Calculating duration'!$F41/(1+BB$21/100)^('Calculating duration'!$E41/'Calculating duration'!$C$31)))</f>
        <v/>
      </c>
      <c r="BC40" s="72" t="str">
        <f>IF('Calculating duration'!$F40="","",IF('Calculating duration'!$E40='Calculating duration'!$C$29,'Calculating duration'!$AB40,'Calculating duration'!$F41/(1+BC$21/100)^('Calculating duration'!$E41/'Calculating duration'!$C$31)))</f>
        <v/>
      </c>
      <c r="BD40" s="72" t="str">
        <f>IF('Calculating duration'!$F40="","",IF('Calculating duration'!$E40='Calculating duration'!$C$29,'Calculating duration'!$AB40,'Calculating duration'!$F41/(1+BD$21/100)^('Calculating duration'!$E41/'Calculating duration'!$C$31)))</f>
        <v/>
      </c>
      <c r="BE40" s="72" t="str">
        <f>IF('Calculating duration'!$F40="","",IF('Calculating duration'!$E40='Calculating duration'!$C$29,'Calculating duration'!$AB40,'Calculating duration'!$F41/(1+BE$21/100)^('Calculating duration'!$E41/'Calculating duration'!$C$31)))</f>
        <v/>
      </c>
      <c r="BF40" s="72" t="str">
        <f>IF('Calculating duration'!$F40="","",IF('Calculating duration'!$E40='Calculating duration'!$C$29,'Calculating duration'!$AB40,'Calculating duration'!$F41/(1+BF$21/100)^('Calculating duration'!$E41/'Calculating duration'!$C$31)))</f>
        <v/>
      </c>
      <c r="BG40" s="72" t="str">
        <f>IF('Calculating duration'!$F40="","",IF('Calculating duration'!$E40='Calculating duration'!$C$29,'Calculating duration'!$AB40,'Calculating duration'!$F41/(1+BG$21/100)^('Calculating duration'!$E41/'Calculating duration'!$C$31)))</f>
        <v/>
      </c>
      <c r="BH40" s="72" t="str">
        <f>IF('Calculating duration'!$F40="","",IF('Calculating duration'!$E40='Calculating duration'!$C$29,'Calculating duration'!$AB40,'Calculating duration'!$F41/(1+BH$21/100)^('Calculating duration'!$E41/'Calculating duration'!$C$31)))</f>
        <v/>
      </c>
      <c r="BI40" s="72" t="str">
        <f>IF('Calculating duration'!$F40="","",IF('Calculating duration'!$E40='Calculating duration'!$C$29,'Calculating duration'!$AB40,'Calculating duration'!$F41/(1+BI$21/100)^('Calculating duration'!$E41/'Calculating duration'!$C$31)))</f>
        <v/>
      </c>
      <c r="BJ40" s="72" t="str">
        <f>IF('Calculating duration'!$F40="","",IF('Calculating duration'!$E40='Calculating duration'!$C$29,'Calculating duration'!$AB40,'Calculating duration'!$F41/(1+BJ$21/100)^('Calculating duration'!$E41/'Calculating duration'!$C$31)))</f>
        <v/>
      </c>
      <c r="BK40" s="72" t="str">
        <f>IF('Calculating duration'!$F40="","",IF('Calculating duration'!$E40='Calculating duration'!$C$29,'Calculating duration'!$AB40,'Calculating duration'!$F41/(1+BK$21/100)^('Calculating duration'!$E41/'Calculating duration'!$C$31)))</f>
        <v/>
      </c>
      <c r="BL40" s="57">
        <f>IF('Calculating duration'!$F41="",BL39,BL39+AZ40)</f>
        <v>163</v>
      </c>
      <c r="BM40" s="57">
        <f>IF('Calculating duration'!$F41="",BM39,BM39+BA40)</f>
        <v>155.60641680864748</v>
      </c>
      <c r="BN40" s="57">
        <f>IF('Calculating duration'!$F41="",BN39,BN39+BB40)</f>
        <v>148.63778150796722</v>
      </c>
      <c r="BO40" s="57">
        <f>IF('Calculating duration'!$F41="",BO39,BO39+BC40)</f>
        <v>142.0659395050674</v>
      </c>
      <c r="BP40" s="57">
        <f>IF('Calculating duration'!$F41="",BP39,BP39+BD40)</f>
        <v>135.86482143397862</v>
      </c>
      <c r="BQ40" s="57">
        <f>IF('Calculating duration'!$F41="",BQ39,BQ39+BE40)</f>
        <v>130.01027334974205</v>
      </c>
      <c r="BR40" s="57">
        <f>IF('Calculating duration'!$F41="",BR39,BR39+BF40)</f>
        <v>124.47990195703214</v>
      </c>
      <c r="BS40" s="57">
        <f>IF('Calculating duration'!$F41="",BS39,BS39+BG40)</f>
        <v>119.25293343813912</v>
      </c>
      <c r="BT40" s="57">
        <f>IF('Calculating duration'!$F41="",BT39,BT39+BH40)</f>
        <v>114.3100845918527</v>
      </c>
      <c r="BU40" s="57">
        <f>IF('Calculating duration'!$F41="",BU39,BU39+BI40)</f>
        <v>109.6334451255275</v>
      </c>
      <c r="BV40" s="57">
        <f>IF('Calculating duration'!$F41="",BV39,BV39+BJ40)</f>
        <v>105.2063700592233</v>
      </c>
      <c r="BW40" s="57">
        <f>IF('Calculating duration'!$F41="",BW39,BW39+BK40)</f>
        <v>101.01338130491476</v>
      </c>
    </row>
    <row r="41" spans="2:75" x14ac:dyDescent="0.2">
      <c r="B41" s="45"/>
      <c r="AA41" s="72" t="str">
        <f>IF('Calculating duration'!$F41="","",IF('Calculating duration'!$E41='Calculating duration'!$C$29,'Calculating duration'!$AB41,'Calculating duration'!$F42/(1+AA$21/100)^('Calculating duration'!$E42/'Calculating duration'!$C$31)))</f>
        <v/>
      </c>
      <c r="AB41" s="72" t="str">
        <f>IF('Calculating duration'!$F41="","",IF('Calculating duration'!$E41='Calculating duration'!$C$29,'Calculating duration'!$AB41,'Calculating duration'!$F42/(1+AB$21/100)^('Calculating duration'!$E42/'Calculating duration'!$C$31)))</f>
        <v/>
      </c>
      <c r="AC41" s="72" t="str">
        <f>IF('Calculating duration'!$F41="","",IF('Calculating duration'!$E41='Calculating duration'!$C$29,'Calculating duration'!$AB41,'Calculating duration'!$F42/(1+AC$21/100)^('Calculating duration'!$E42/'Calculating duration'!$C$31)))</f>
        <v/>
      </c>
      <c r="AD41" s="72" t="str">
        <f>IF('Calculating duration'!$F41="","",IF('Calculating duration'!$E41='Calculating duration'!$C$29,'Calculating duration'!$AB41,'Calculating duration'!$F42/(1+AD$21/100)^('Calculating duration'!$E42/'Calculating duration'!$C$31)))</f>
        <v/>
      </c>
      <c r="AE41" s="72" t="str">
        <f>IF('Calculating duration'!$F41="","",IF('Calculating duration'!$E41='Calculating duration'!$C$29,'Calculating duration'!$AB41,'Calculating duration'!$F42/(1+AE$21/100)^('Calculating duration'!$E42/'Calculating duration'!$C$31)))</f>
        <v/>
      </c>
      <c r="AF41" s="72" t="str">
        <f>IF('Calculating duration'!$F41="","",IF('Calculating duration'!$E41='Calculating duration'!$C$29,'Calculating duration'!$AB41,'Calculating duration'!$F42/(1+AF$21/100)^('Calculating duration'!$E42/'Calculating duration'!$C$31)))</f>
        <v/>
      </c>
      <c r="AG41" s="72" t="str">
        <f>IF('Calculating duration'!$F41="","",IF('Calculating duration'!$E41='Calculating duration'!$C$29,'Calculating duration'!$AB41,'Calculating duration'!$F42/(1+AG$21/100)^('Calculating duration'!$E42/'Calculating duration'!$C$31)))</f>
        <v/>
      </c>
      <c r="AH41" s="72" t="str">
        <f>IF('Calculating duration'!$F41="","",IF('Calculating duration'!$E41='Calculating duration'!$C$29,'Calculating duration'!$AB41,'Calculating duration'!$F42/(1+AH$21/100)^('Calculating duration'!$E42/'Calculating duration'!$C$31)))</f>
        <v/>
      </c>
      <c r="AI41" s="72" t="str">
        <f>IF('Calculating duration'!$F41="","",IF('Calculating duration'!$E41='Calculating duration'!$C$29,'Calculating duration'!$AB41,'Calculating duration'!$F42/(1+AI$21/100)^('Calculating duration'!$E42/'Calculating duration'!$C$31)))</f>
        <v/>
      </c>
      <c r="AJ41" s="72" t="str">
        <f>IF('Calculating duration'!$F41="","",IF('Calculating duration'!$E41='Calculating duration'!$C$29,'Calculating duration'!$AB41,'Calculating duration'!$F42/(1+AJ$21/100)^('Calculating duration'!$E42/'Calculating duration'!$C$31)))</f>
        <v/>
      </c>
      <c r="AK41" s="72" t="str">
        <f>IF('Calculating duration'!$F41="","",IF('Calculating duration'!$E41='Calculating duration'!$C$29,'Calculating duration'!$AB41,'Calculating duration'!$F42/(1+AK$21/100)^('Calculating duration'!$E42/'Calculating duration'!$C$31)))</f>
        <v/>
      </c>
      <c r="AL41" s="72"/>
      <c r="AM41" s="72"/>
      <c r="AN41" s="57">
        <f>IF('Calculating duration'!$F42="",AN40,AN40+AA41)</f>
        <v>133.62999189254282</v>
      </c>
      <c r="AO41" s="57">
        <f>IF('Calculating duration'!$F42="",AO40,AO40+AB41)</f>
        <v>132.89566527221805</v>
      </c>
      <c r="AP41" s="57">
        <f>IF('Calculating duration'!$F42="",AP40,AP40+AC41)</f>
        <v>132.1665734021974</v>
      </c>
      <c r="AQ41" s="57">
        <f>IF('Calculating duration'!$F42="",AQ40,AQ40+AD41)</f>
        <v>131.44267278476872</v>
      </c>
      <c r="AR41" s="57">
        <f>IF('Calculating duration'!$F42="",AR40,AR40+AE41)</f>
        <v>130.72392032964623</v>
      </c>
      <c r="AS41" s="57">
        <f>IF('Calculating duration'!$F42="",AS40,AS40+AF41)</f>
        <v>130.01027334974205</v>
      </c>
      <c r="AT41" s="57">
        <f>IF('Calculating duration'!$F42="",AT40,AT40+AG41)</f>
        <v>129.3016895569888</v>
      </c>
      <c r="AU41" s="57">
        <f>IF('Calculating duration'!$F42="",AU40,AU40+AH41)</f>
        <v>128.59812705820656</v>
      </c>
      <c r="AV41" s="57">
        <f>IF('Calculating duration'!$F42="",AV40,AV40+AI41)</f>
        <v>127.89954435101922</v>
      </c>
      <c r="AW41" s="57">
        <f>IF('Calculating duration'!$F42="",AW40,AW40+AJ41)</f>
        <v>127.20590031981487</v>
      </c>
      <c r="AX41" s="57">
        <f>IF('Calculating duration'!$F42="",AX40,AX40+AK41)</f>
        <v>126.51715423175449</v>
      </c>
      <c r="AZ41" s="72" t="str">
        <f>IF('Calculating duration'!$F41="","",IF('Calculating duration'!$E41='Calculating duration'!$C$29,'Calculating duration'!$AB41,'Calculating duration'!$F42/(1+AZ$21/100)^('Calculating duration'!$E42/'Calculating duration'!$C$31)))</f>
        <v/>
      </c>
      <c r="BA41" s="72" t="str">
        <f>IF('Calculating duration'!$F41="","",IF('Calculating duration'!$E41='Calculating duration'!$C$29,'Calculating duration'!$AB41,'Calculating duration'!$F42/(1+BA$21/100)^('Calculating duration'!$E42/'Calculating duration'!$C$31)))</f>
        <v/>
      </c>
      <c r="BB41" s="72" t="str">
        <f>IF('Calculating duration'!$F41="","",IF('Calculating duration'!$E41='Calculating duration'!$C$29,'Calculating duration'!$AB41,'Calculating duration'!$F42/(1+BB$21/100)^('Calculating duration'!$E42/'Calculating duration'!$C$31)))</f>
        <v/>
      </c>
      <c r="BC41" s="72" t="str">
        <f>IF('Calculating duration'!$F41="","",IF('Calculating duration'!$E41='Calculating duration'!$C$29,'Calculating duration'!$AB41,'Calculating duration'!$F42/(1+BC$21/100)^('Calculating duration'!$E42/'Calculating duration'!$C$31)))</f>
        <v/>
      </c>
      <c r="BD41" s="72" t="str">
        <f>IF('Calculating duration'!$F41="","",IF('Calculating duration'!$E41='Calculating duration'!$C$29,'Calculating duration'!$AB41,'Calculating duration'!$F42/(1+BD$21/100)^('Calculating duration'!$E42/'Calculating duration'!$C$31)))</f>
        <v/>
      </c>
      <c r="BE41" s="72" t="str">
        <f>IF('Calculating duration'!$F41="","",IF('Calculating duration'!$E41='Calculating duration'!$C$29,'Calculating duration'!$AB41,'Calculating duration'!$F42/(1+BE$21/100)^('Calculating duration'!$E42/'Calculating duration'!$C$31)))</f>
        <v/>
      </c>
      <c r="BF41" s="72" t="str">
        <f>IF('Calculating duration'!$F41="","",IF('Calculating duration'!$E41='Calculating duration'!$C$29,'Calculating duration'!$AB41,'Calculating duration'!$F42/(1+BF$21/100)^('Calculating duration'!$E42/'Calculating duration'!$C$31)))</f>
        <v/>
      </c>
      <c r="BG41" s="72" t="str">
        <f>IF('Calculating duration'!$F41="","",IF('Calculating duration'!$E41='Calculating duration'!$C$29,'Calculating duration'!$AB41,'Calculating duration'!$F42/(1+BG$21/100)^('Calculating duration'!$E42/'Calculating duration'!$C$31)))</f>
        <v/>
      </c>
      <c r="BH41" s="72" t="str">
        <f>IF('Calculating duration'!$F41="","",IF('Calculating duration'!$E41='Calculating duration'!$C$29,'Calculating duration'!$AB41,'Calculating duration'!$F42/(1+BH$21/100)^('Calculating duration'!$E42/'Calculating duration'!$C$31)))</f>
        <v/>
      </c>
      <c r="BI41" s="72" t="str">
        <f>IF('Calculating duration'!$F41="","",IF('Calculating duration'!$E41='Calculating duration'!$C$29,'Calculating duration'!$AB41,'Calculating duration'!$F42/(1+BI$21/100)^('Calculating duration'!$E42/'Calculating duration'!$C$31)))</f>
        <v/>
      </c>
      <c r="BJ41" s="72" t="str">
        <f>IF('Calculating duration'!$F41="","",IF('Calculating duration'!$E41='Calculating duration'!$C$29,'Calculating duration'!$AB41,'Calculating duration'!$F42/(1+BJ$21/100)^('Calculating duration'!$E42/'Calculating duration'!$C$31)))</f>
        <v/>
      </c>
      <c r="BK41" s="72" t="str">
        <f>IF('Calculating duration'!$F41="","",IF('Calculating duration'!$E41='Calculating duration'!$C$29,'Calculating duration'!$AB41,'Calculating duration'!$F42/(1+BK$21/100)^('Calculating duration'!$E42/'Calculating duration'!$C$31)))</f>
        <v/>
      </c>
      <c r="BL41" s="57">
        <f>IF('Calculating duration'!$F42="",BL40,BL40+AZ41)</f>
        <v>163</v>
      </c>
      <c r="BM41" s="57">
        <f>IF('Calculating duration'!$F42="",BM40,BM40+BA41)</f>
        <v>155.60641680864748</v>
      </c>
      <c r="BN41" s="57">
        <f>IF('Calculating duration'!$F42="",BN40,BN40+BB41)</f>
        <v>148.63778150796722</v>
      </c>
      <c r="BO41" s="57">
        <f>IF('Calculating duration'!$F42="",BO40,BO40+BC41)</f>
        <v>142.0659395050674</v>
      </c>
      <c r="BP41" s="57">
        <f>IF('Calculating duration'!$F42="",BP40,BP40+BD41)</f>
        <v>135.86482143397862</v>
      </c>
      <c r="BQ41" s="57">
        <f>IF('Calculating duration'!$F42="",BQ40,BQ40+BE41)</f>
        <v>130.01027334974205</v>
      </c>
      <c r="BR41" s="57">
        <f>IF('Calculating duration'!$F42="",BR40,BR40+BF41)</f>
        <v>124.47990195703214</v>
      </c>
      <c r="BS41" s="57">
        <f>IF('Calculating duration'!$F42="",BS40,BS40+BG41)</f>
        <v>119.25293343813912</v>
      </c>
      <c r="BT41" s="57">
        <f>IF('Calculating duration'!$F42="",BT40,BT40+BH41)</f>
        <v>114.3100845918527</v>
      </c>
      <c r="BU41" s="57">
        <f>IF('Calculating duration'!$F42="",BU40,BU40+BI41)</f>
        <v>109.6334451255275</v>
      </c>
      <c r="BV41" s="57">
        <f>IF('Calculating duration'!$F42="",BV40,BV40+BJ41)</f>
        <v>105.2063700592233</v>
      </c>
      <c r="BW41" s="57">
        <f>IF('Calculating duration'!$F42="",BW40,BW40+BK41)</f>
        <v>101.01338130491476</v>
      </c>
    </row>
    <row r="42" spans="2:75" x14ac:dyDescent="0.2">
      <c r="B42" s="45"/>
      <c r="AA42" s="72" t="str">
        <f>IF('Calculating duration'!$F42="","",IF('Calculating duration'!$E42='Calculating duration'!$C$29,'Calculating duration'!$AB42,'Calculating duration'!$F43/(1+AA$21/100)^('Calculating duration'!$E43/'Calculating duration'!$C$31)))</f>
        <v/>
      </c>
      <c r="AB42" s="72" t="str">
        <f>IF('Calculating duration'!$F42="","",IF('Calculating duration'!$E42='Calculating duration'!$C$29,'Calculating duration'!$AB42,'Calculating duration'!$F43/(1+AB$21/100)^('Calculating duration'!$E43/'Calculating duration'!$C$31)))</f>
        <v/>
      </c>
      <c r="AC42" s="72" t="str">
        <f>IF('Calculating duration'!$F42="","",IF('Calculating duration'!$E42='Calculating duration'!$C$29,'Calculating duration'!$AB42,'Calculating duration'!$F43/(1+AC$21/100)^('Calculating duration'!$E43/'Calculating duration'!$C$31)))</f>
        <v/>
      </c>
      <c r="AD42" s="72" t="str">
        <f>IF('Calculating duration'!$F42="","",IF('Calculating duration'!$E42='Calculating duration'!$C$29,'Calculating duration'!$AB42,'Calculating duration'!$F43/(1+AD$21/100)^('Calculating duration'!$E43/'Calculating duration'!$C$31)))</f>
        <v/>
      </c>
      <c r="AE42" s="72" t="str">
        <f>IF('Calculating duration'!$F42="","",IF('Calculating duration'!$E42='Calculating duration'!$C$29,'Calculating duration'!$AB42,'Calculating duration'!$F43/(1+AE$21/100)^('Calculating duration'!$E43/'Calculating duration'!$C$31)))</f>
        <v/>
      </c>
      <c r="AF42" s="72" t="str">
        <f>IF('Calculating duration'!$F42="","",IF('Calculating duration'!$E42='Calculating duration'!$C$29,'Calculating duration'!$AB42,'Calculating duration'!$F43/(1+AF$21/100)^('Calculating duration'!$E43/'Calculating duration'!$C$31)))</f>
        <v/>
      </c>
      <c r="AG42" s="72" t="str">
        <f>IF('Calculating duration'!$F42="","",IF('Calculating duration'!$E42='Calculating duration'!$C$29,'Calculating duration'!$AB42,'Calculating duration'!$F43/(1+AG$21/100)^('Calculating duration'!$E43/'Calculating duration'!$C$31)))</f>
        <v/>
      </c>
      <c r="AH42" s="72" t="str">
        <f>IF('Calculating duration'!$F42="","",IF('Calculating duration'!$E42='Calculating duration'!$C$29,'Calculating duration'!$AB42,'Calculating duration'!$F43/(1+AH$21/100)^('Calculating duration'!$E43/'Calculating duration'!$C$31)))</f>
        <v/>
      </c>
      <c r="AI42" s="72" t="str">
        <f>IF('Calculating duration'!$F42="","",IF('Calculating duration'!$E42='Calculating duration'!$C$29,'Calculating duration'!$AB42,'Calculating duration'!$F43/(1+AI$21/100)^('Calculating duration'!$E43/'Calculating duration'!$C$31)))</f>
        <v/>
      </c>
      <c r="AJ42" s="72" t="str">
        <f>IF('Calculating duration'!$F42="","",IF('Calculating duration'!$E42='Calculating duration'!$C$29,'Calculating duration'!$AB42,'Calculating duration'!$F43/(1+AJ$21/100)^('Calculating duration'!$E43/'Calculating duration'!$C$31)))</f>
        <v/>
      </c>
      <c r="AK42" s="72" t="str">
        <f>IF('Calculating duration'!$F42="","",IF('Calculating duration'!$E42='Calculating duration'!$C$29,'Calculating duration'!$AB42,'Calculating duration'!$F43/(1+AK$21/100)^('Calculating duration'!$E43/'Calculating duration'!$C$31)))</f>
        <v/>
      </c>
      <c r="AL42" s="72"/>
      <c r="AM42" s="72"/>
      <c r="AN42" s="57">
        <f>IF('Calculating duration'!$F43="",AN41,AN41+AA42)</f>
        <v>133.62999189254282</v>
      </c>
      <c r="AO42" s="57">
        <f>IF('Calculating duration'!$F43="",AO41,AO41+AB42)</f>
        <v>132.89566527221805</v>
      </c>
      <c r="AP42" s="57">
        <f>IF('Calculating duration'!$F43="",AP41,AP41+AC42)</f>
        <v>132.1665734021974</v>
      </c>
      <c r="AQ42" s="57">
        <f>IF('Calculating duration'!$F43="",AQ41,AQ41+AD42)</f>
        <v>131.44267278476872</v>
      </c>
      <c r="AR42" s="57">
        <f>IF('Calculating duration'!$F43="",AR41,AR41+AE42)</f>
        <v>130.72392032964623</v>
      </c>
      <c r="AS42" s="57">
        <f>IF('Calculating duration'!$F43="",AS41,AS41+AF42)</f>
        <v>130.01027334974205</v>
      </c>
      <c r="AT42" s="57">
        <f>IF('Calculating duration'!$F43="",AT41,AT41+AG42)</f>
        <v>129.3016895569888</v>
      </c>
      <c r="AU42" s="57">
        <f>IF('Calculating duration'!$F43="",AU41,AU41+AH42)</f>
        <v>128.59812705820656</v>
      </c>
      <c r="AV42" s="57">
        <f>IF('Calculating duration'!$F43="",AV41,AV41+AI42)</f>
        <v>127.89954435101922</v>
      </c>
      <c r="AW42" s="57">
        <f>IF('Calculating duration'!$F43="",AW41,AW41+AJ42)</f>
        <v>127.20590031981487</v>
      </c>
      <c r="AX42" s="57">
        <f>IF('Calculating duration'!$F43="",AX41,AX41+AK42)</f>
        <v>126.51715423175449</v>
      </c>
      <c r="AZ42" s="72" t="str">
        <f>IF('Calculating duration'!$F42="","",IF('Calculating duration'!$E42='Calculating duration'!$C$29,'Calculating duration'!$AB42,'Calculating duration'!$F43/(1+AZ$21/100)^('Calculating duration'!$E43/'Calculating duration'!$C$31)))</f>
        <v/>
      </c>
      <c r="BA42" s="72" t="str">
        <f>IF('Calculating duration'!$F42="","",IF('Calculating duration'!$E42='Calculating duration'!$C$29,'Calculating duration'!$AB42,'Calculating duration'!$F43/(1+BA$21/100)^('Calculating duration'!$E43/'Calculating duration'!$C$31)))</f>
        <v/>
      </c>
      <c r="BB42" s="72" t="str">
        <f>IF('Calculating duration'!$F42="","",IF('Calculating duration'!$E42='Calculating duration'!$C$29,'Calculating duration'!$AB42,'Calculating duration'!$F43/(1+BB$21/100)^('Calculating duration'!$E43/'Calculating duration'!$C$31)))</f>
        <v/>
      </c>
      <c r="BC42" s="72" t="str">
        <f>IF('Calculating duration'!$F42="","",IF('Calculating duration'!$E42='Calculating duration'!$C$29,'Calculating duration'!$AB42,'Calculating duration'!$F43/(1+BC$21/100)^('Calculating duration'!$E43/'Calculating duration'!$C$31)))</f>
        <v/>
      </c>
      <c r="BD42" s="72" t="str">
        <f>IF('Calculating duration'!$F42="","",IF('Calculating duration'!$E42='Calculating duration'!$C$29,'Calculating duration'!$AB42,'Calculating duration'!$F43/(1+BD$21/100)^('Calculating duration'!$E43/'Calculating duration'!$C$31)))</f>
        <v/>
      </c>
      <c r="BE42" s="72" t="str">
        <f>IF('Calculating duration'!$F42="","",IF('Calculating duration'!$E42='Calculating duration'!$C$29,'Calculating duration'!$AB42,'Calculating duration'!$F43/(1+BE$21/100)^('Calculating duration'!$E43/'Calculating duration'!$C$31)))</f>
        <v/>
      </c>
      <c r="BF42" s="72" t="str">
        <f>IF('Calculating duration'!$F42="","",IF('Calculating duration'!$E42='Calculating duration'!$C$29,'Calculating duration'!$AB42,'Calculating duration'!$F43/(1+BF$21/100)^('Calculating duration'!$E43/'Calculating duration'!$C$31)))</f>
        <v/>
      </c>
      <c r="BG42" s="72" t="str">
        <f>IF('Calculating duration'!$F42="","",IF('Calculating duration'!$E42='Calculating duration'!$C$29,'Calculating duration'!$AB42,'Calculating duration'!$F43/(1+BG$21/100)^('Calculating duration'!$E43/'Calculating duration'!$C$31)))</f>
        <v/>
      </c>
      <c r="BH42" s="72" t="str">
        <f>IF('Calculating duration'!$F42="","",IF('Calculating duration'!$E42='Calculating duration'!$C$29,'Calculating duration'!$AB42,'Calculating duration'!$F43/(1+BH$21/100)^('Calculating duration'!$E43/'Calculating duration'!$C$31)))</f>
        <v/>
      </c>
      <c r="BI42" s="72" t="str">
        <f>IF('Calculating duration'!$F42="","",IF('Calculating duration'!$E42='Calculating duration'!$C$29,'Calculating duration'!$AB42,'Calculating duration'!$F43/(1+BI$21/100)^('Calculating duration'!$E43/'Calculating duration'!$C$31)))</f>
        <v/>
      </c>
      <c r="BJ42" s="72" t="str">
        <f>IF('Calculating duration'!$F42="","",IF('Calculating duration'!$E42='Calculating duration'!$C$29,'Calculating duration'!$AB42,'Calculating duration'!$F43/(1+BJ$21/100)^('Calculating duration'!$E43/'Calculating duration'!$C$31)))</f>
        <v/>
      </c>
      <c r="BK42" s="72" t="str">
        <f>IF('Calculating duration'!$F42="","",IF('Calculating duration'!$E42='Calculating duration'!$C$29,'Calculating duration'!$AB42,'Calculating duration'!$F43/(1+BK$21/100)^('Calculating duration'!$E43/'Calculating duration'!$C$31)))</f>
        <v/>
      </c>
      <c r="BL42" s="57">
        <f>IF('Calculating duration'!$F43="",BL41,BL41+AZ42)</f>
        <v>163</v>
      </c>
      <c r="BM42" s="57">
        <f>IF('Calculating duration'!$F43="",BM41,BM41+BA42)</f>
        <v>155.60641680864748</v>
      </c>
      <c r="BN42" s="57">
        <f>IF('Calculating duration'!$F43="",BN41,BN41+BB42)</f>
        <v>148.63778150796722</v>
      </c>
      <c r="BO42" s="57">
        <f>IF('Calculating duration'!$F43="",BO41,BO41+BC42)</f>
        <v>142.0659395050674</v>
      </c>
      <c r="BP42" s="57">
        <f>IF('Calculating duration'!$F43="",BP41,BP41+BD42)</f>
        <v>135.86482143397862</v>
      </c>
      <c r="BQ42" s="57">
        <f>IF('Calculating duration'!$F43="",BQ41,BQ41+BE42)</f>
        <v>130.01027334974205</v>
      </c>
      <c r="BR42" s="57">
        <f>IF('Calculating duration'!$F43="",BR41,BR41+BF42)</f>
        <v>124.47990195703214</v>
      </c>
      <c r="BS42" s="57">
        <f>IF('Calculating duration'!$F43="",BS41,BS41+BG42)</f>
        <v>119.25293343813912</v>
      </c>
      <c r="BT42" s="57">
        <f>IF('Calculating duration'!$F43="",BT41,BT41+BH42)</f>
        <v>114.3100845918527</v>
      </c>
      <c r="BU42" s="57">
        <f>IF('Calculating duration'!$F43="",BU41,BU41+BI42)</f>
        <v>109.6334451255275</v>
      </c>
      <c r="BV42" s="57">
        <f>IF('Calculating duration'!$F43="",BV41,BV41+BJ42)</f>
        <v>105.2063700592233</v>
      </c>
      <c r="BW42" s="57">
        <f>IF('Calculating duration'!$F43="",BW41,BW41+BK42)</f>
        <v>101.01338130491476</v>
      </c>
    </row>
    <row r="43" spans="2:75" x14ac:dyDescent="0.2">
      <c r="B43" s="45"/>
      <c r="AA43" s="72" t="str">
        <f>IF('Calculating duration'!$F43="","",IF('Calculating duration'!$E43='Calculating duration'!$C$29,'Calculating duration'!$AB43,'Calculating duration'!$F44/(1+AA$21/100)^('Calculating duration'!$E44/'Calculating duration'!$C$31)))</f>
        <v/>
      </c>
      <c r="AB43" s="72" t="str">
        <f>IF('Calculating duration'!$F43="","",IF('Calculating duration'!$E43='Calculating duration'!$C$29,'Calculating duration'!$AB43,'Calculating duration'!$F44/(1+AB$21/100)^('Calculating duration'!$E44/'Calculating duration'!$C$31)))</f>
        <v/>
      </c>
      <c r="AC43" s="72" t="str">
        <f>IF('Calculating duration'!$F43="","",IF('Calculating duration'!$E43='Calculating duration'!$C$29,'Calculating duration'!$AB43,'Calculating duration'!$F44/(1+AC$21/100)^('Calculating duration'!$E44/'Calculating duration'!$C$31)))</f>
        <v/>
      </c>
      <c r="AD43" s="72" t="str">
        <f>IF('Calculating duration'!$F43="","",IF('Calculating duration'!$E43='Calculating duration'!$C$29,'Calculating duration'!$AB43,'Calculating duration'!$F44/(1+AD$21/100)^('Calculating duration'!$E44/'Calculating duration'!$C$31)))</f>
        <v/>
      </c>
      <c r="AE43" s="72" t="str">
        <f>IF('Calculating duration'!$F43="","",IF('Calculating duration'!$E43='Calculating duration'!$C$29,'Calculating duration'!$AB43,'Calculating duration'!$F44/(1+AE$21/100)^('Calculating duration'!$E44/'Calculating duration'!$C$31)))</f>
        <v/>
      </c>
      <c r="AF43" s="72" t="str">
        <f>IF('Calculating duration'!$F43="","",IF('Calculating duration'!$E43='Calculating duration'!$C$29,'Calculating duration'!$AB43,'Calculating duration'!$F44/(1+AF$21/100)^('Calculating duration'!$E44/'Calculating duration'!$C$31)))</f>
        <v/>
      </c>
      <c r="AG43" s="72" t="str">
        <f>IF('Calculating duration'!$F43="","",IF('Calculating duration'!$E43='Calculating duration'!$C$29,'Calculating duration'!$AB43,'Calculating duration'!$F44/(1+AG$21/100)^('Calculating duration'!$E44/'Calculating duration'!$C$31)))</f>
        <v/>
      </c>
      <c r="AH43" s="72" t="str">
        <f>IF('Calculating duration'!$F43="","",IF('Calculating duration'!$E43='Calculating duration'!$C$29,'Calculating duration'!$AB43,'Calculating duration'!$F44/(1+AH$21/100)^('Calculating duration'!$E44/'Calculating duration'!$C$31)))</f>
        <v/>
      </c>
      <c r="AI43" s="72" t="str">
        <f>IF('Calculating duration'!$F43="","",IF('Calculating duration'!$E43='Calculating duration'!$C$29,'Calculating duration'!$AB43,'Calculating duration'!$F44/(1+AI$21/100)^('Calculating duration'!$E44/'Calculating duration'!$C$31)))</f>
        <v/>
      </c>
      <c r="AJ43" s="72" t="str">
        <f>IF('Calculating duration'!$F43="","",IF('Calculating duration'!$E43='Calculating duration'!$C$29,'Calculating duration'!$AB43,'Calculating duration'!$F44/(1+AJ$21/100)^('Calculating duration'!$E44/'Calculating duration'!$C$31)))</f>
        <v/>
      </c>
      <c r="AK43" s="72" t="str">
        <f>IF('Calculating duration'!$F43="","",IF('Calculating duration'!$E43='Calculating duration'!$C$29,'Calculating duration'!$AB43,'Calculating duration'!$F44/(1+AK$21/100)^('Calculating duration'!$E44/'Calculating duration'!$C$31)))</f>
        <v/>
      </c>
      <c r="AL43" s="72"/>
      <c r="AM43" s="72"/>
      <c r="AN43" s="57">
        <f>IF('Calculating duration'!$F44="",AN42,AN42+AA43)</f>
        <v>133.62999189254282</v>
      </c>
      <c r="AO43" s="57">
        <f>IF('Calculating duration'!$F44="",AO42,AO42+AB43)</f>
        <v>132.89566527221805</v>
      </c>
      <c r="AP43" s="57">
        <f>IF('Calculating duration'!$F44="",AP42,AP42+AC43)</f>
        <v>132.1665734021974</v>
      </c>
      <c r="AQ43" s="57">
        <f>IF('Calculating duration'!$F44="",AQ42,AQ42+AD43)</f>
        <v>131.44267278476872</v>
      </c>
      <c r="AR43" s="57">
        <f>IF('Calculating duration'!$F44="",AR42,AR42+AE43)</f>
        <v>130.72392032964623</v>
      </c>
      <c r="AS43" s="57">
        <f>IF('Calculating duration'!$F44="",AS42,AS42+AF43)</f>
        <v>130.01027334974205</v>
      </c>
      <c r="AT43" s="57">
        <f>IF('Calculating duration'!$F44="",AT42,AT42+AG43)</f>
        <v>129.3016895569888</v>
      </c>
      <c r="AU43" s="57">
        <f>IF('Calculating duration'!$F44="",AU42,AU42+AH43)</f>
        <v>128.59812705820656</v>
      </c>
      <c r="AV43" s="57">
        <f>IF('Calculating duration'!$F44="",AV42,AV42+AI43)</f>
        <v>127.89954435101922</v>
      </c>
      <c r="AW43" s="57">
        <f>IF('Calculating duration'!$F44="",AW42,AW42+AJ43)</f>
        <v>127.20590031981487</v>
      </c>
      <c r="AX43" s="57">
        <f>IF('Calculating duration'!$F44="",AX42,AX42+AK43)</f>
        <v>126.51715423175449</v>
      </c>
      <c r="AZ43" s="72"/>
      <c r="BA43" s="72"/>
      <c r="BB43" s="72"/>
      <c r="BC43" s="72"/>
      <c r="BD43" s="72"/>
      <c r="BE43" s="72"/>
      <c r="BF43" s="72"/>
      <c r="BG43" s="72"/>
      <c r="BH43" s="72"/>
      <c r="BI43" s="72"/>
      <c r="BJ43" s="72"/>
      <c r="BK43" s="72"/>
      <c r="BL43" s="57">
        <f>IF('Calculating duration'!$F44="",BL42,BL42+AZ43)</f>
        <v>163</v>
      </c>
      <c r="BM43" s="57">
        <f>IF('Calculating duration'!$F44="",BM42,BM42+BA43)</f>
        <v>155.60641680864748</v>
      </c>
      <c r="BN43" s="57">
        <f>IF('Calculating duration'!$F44="",BN42,BN42+BB43)</f>
        <v>148.63778150796722</v>
      </c>
      <c r="BO43" s="57">
        <f>IF('Calculating duration'!$F44="",BO42,BO42+BC43)</f>
        <v>142.0659395050674</v>
      </c>
      <c r="BP43" s="57">
        <f>IF('Calculating duration'!$F44="",BP42,BP42+BD43)</f>
        <v>135.86482143397862</v>
      </c>
      <c r="BQ43" s="57">
        <f>IF('Calculating duration'!$F44="",BQ42,BQ42+BE43)</f>
        <v>130.01027334974205</v>
      </c>
      <c r="BR43" s="57">
        <f>IF('Calculating duration'!$F44="",BR42,BR42+BF43)</f>
        <v>124.47990195703214</v>
      </c>
      <c r="BS43" s="57">
        <f>IF('Calculating duration'!$F44="",BS42,BS42+BG43)</f>
        <v>119.25293343813912</v>
      </c>
      <c r="BT43" s="57">
        <f>IF('Calculating duration'!$F44="",BT42,BT42+BH43)</f>
        <v>114.3100845918527</v>
      </c>
      <c r="BU43" s="57">
        <f>IF('Calculating duration'!$F44="",BU42,BU42+BI43)</f>
        <v>109.6334451255275</v>
      </c>
      <c r="BV43" s="57">
        <f>IF('Calculating duration'!$F44="",BV42,BV42+BJ43)</f>
        <v>105.2063700592233</v>
      </c>
      <c r="BW43" s="57">
        <f>IF('Calculating duration'!$F44="",BW42,BW42+BK43)</f>
        <v>101.01338130491476</v>
      </c>
    </row>
    <row r="44" spans="2:75" x14ac:dyDescent="0.2">
      <c r="B44" s="45"/>
      <c r="AA44" s="72" t="str">
        <f>IF('Calculating duration'!$F44="","",IF('Calculating duration'!$E44='Calculating duration'!$C$29,'Calculating duration'!$AB44,'Calculating duration'!$F45/(1+AA$21/100)^('Calculating duration'!$E45/'Calculating duration'!$C$31)))</f>
        <v/>
      </c>
      <c r="AB44" s="72" t="str">
        <f>IF('Calculating duration'!$F44="","",IF('Calculating duration'!$E44='Calculating duration'!$C$29,'Calculating duration'!$AB44,'Calculating duration'!$F45/(1+AB$21/100)^('Calculating duration'!$E45/'Calculating duration'!$C$31)))</f>
        <v/>
      </c>
      <c r="AC44" s="72" t="str">
        <f>IF('Calculating duration'!$F44="","",IF('Calculating duration'!$E44='Calculating duration'!$C$29,'Calculating duration'!$AB44,'Calculating duration'!$F45/(1+AC$21/100)^('Calculating duration'!$E45/'Calculating duration'!$C$31)))</f>
        <v/>
      </c>
      <c r="AD44" s="72" t="str">
        <f>IF('Calculating duration'!$F44="","",IF('Calculating duration'!$E44='Calculating duration'!$C$29,'Calculating duration'!$AB44,'Calculating duration'!$F45/(1+AD$21/100)^('Calculating duration'!$E45/'Calculating duration'!$C$31)))</f>
        <v/>
      </c>
      <c r="AE44" s="72" t="str">
        <f>IF('Calculating duration'!$F44="","",IF('Calculating duration'!$E44='Calculating duration'!$C$29,'Calculating duration'!$AB44,'Calculating duration'!$F45/(1+AE$21/100)^('Calculating duration'!$E45/'Calculating duration'!$C$31)))</f>
        <v/>
      </c>
      <c r="AF44" s="72" t="str">
        <f>IF('Calculating duration'!$F44="","",IF('Calculating duration'!$E44='Calculating duration'!$C$29,'Calculating duration'!$AB44,'Calculating duration'!$F45/(1+AF$21/100)^('Calculating duration'!$E45/'Calculating duration'!$C$31)))</f>
        <v/>
      </c>
      <c r="AG44" s="72" t="str">
        <f>IF('Calculating duration'!$F44="","",IF('Calculating duration'!$E44='Calculating duration'!$C$29,'Calculating duration'!$AB44,'Calculating duration'!$F45/(1+AG$21/100)^('Calculating duration'!$E45/'Calculating duration'!$C$31)))</f>
        <v/>
      </c>
      <c r="AH44" s="72" t="str">
        <f>IF('Calculating duration'!$F44="","",IF('Calculating duration'!$E44='Calculating duration'!$C$29,'Calculating duration'!$AB44,'Calculating duration'!$F45/(1+AH$21/100)^('Calculating duration'!$E45/'Calculating duration'!$C$31)))</f>
        <v/>
      </c>
      <c r="AI44" s="72" t="str">
        <f>IF('Calculating duration'!$F44="","",IF('Calculating duration'!$E44='Calculating duration'!$C$29,'Calculating duration'!$AB44,'Calculating duration'!$F45/(1+AI$21/100)^('Calculating duration'!$E45/'Calculating duration'!$C$31)))</f>
        <v/>
      </c>
      <c r="AJ44" s="72" t="str">
        <f>IF('Calculating duration'!$F44="","",IF('Calculating duration'!$E44='Calculating duration'!$C$29,'Calculating duration'!$AB44,'Calculating duration'!$F45/(1+AJ$21/100)^('Calculating duration'!$E45/'Calculating duration'!$C$31)))</f>
        <v/>
      </c>
      <c r="AK44" s="72" t="str">
        <f>IF('Calculating duration'!$F44="","",IF('Calculating duration'!$E44='Calculating duration'!$C$29,'Calculating duration'!$AB44,'Calculating duration'!$F45/(1+AK$21/100)^('Calculating duration'!$E45/'Calculating duration'!$C$31)))</f>
        <v/>
      </c>
      <c r="AL44" s="72"/>
      <c r="AM44" s="72"/>
      <c r="AN44" s="57">
        <f>IF('Calculating duration'!$F45="",AN43,AN43+AA44)</f>
        <v>133.62999189254282</v>
      </c>
      <c r="AO44" s="57">
        <f>IF('Calculating duration'!$F45="",AO43,AO43+AB44)</f>
        <v>132.89566527221805</v>
      </c>
      <c r="AP44" s="57">
        <f>IF('Calculating duration'!$F45="",AP43,AP43+AC44)</f>
        <v>132.1665734021974</v>
      </c>
      <c r="AQ44" s="57">
        <f>IF('Calculating duration'!$F45="",AQ43,AQ43+AD44)</f>
        <v>131.44267278476872</v>
      </c>
      <c r="AR44" s="57">
        <f>IF('Calculating duration'!$F45="",AR43,AR43+AE44)</f>
        <v>130.72392032964623</v>
      </c>
      <c r="AS44" s="57">
        <f>IF('Calculating duration'!$F45="",AS43,AS43+AF44)</f>
        <v>130.01027334974205</v>
      </c>
      <c r="AT44" s="57">
        <f>IF('Calculating duration'!$F45="",AT43,AT43+AG44)</f>
        <v>129.3016895569888</v>
      </c>
      <c r="AU44" s="57">
        <f>IF('Calculating duration'!$F45="",AU43,AU43+AH44)</f>
        <v>128.59812705820656</v>
      </c>
      <c r="AV44" s="57">
        <f>IF('Calculating duration'!$F45="",AV43,AV43+AI44)</f>
        <v>127.89954435101922</v>
      </c>
      <c r="AW44" s="57">
        <f>IF('Calculating duration'!$F45="",AW43,AW43+AJ44)</f>
        <v>127.20590031981487</v>
      </c>
      <c r="AX44" s="57">
        <f>IF('Calculating duration'!$F45="",AX43,AX43+AK44)</f>
        <v>126.51715423175449</v>
      </c>
      <c r="AZ44" s="72"/>
      <c r="BA44" s="72"/>
      <c r="BB44" s="72"/>
      <c r="BC44" s="72"/>
      <c r="BD44" s="72"/>
      <c r="BE44" s="72"/>
      <c r="BF44" s="72"/>
      <c r="BG44" s="72"/>
      <c r="BH44" s="72"/>
      <c r="BI44" s="72"/>
      <c r="BJ44" s="72"/>
      <c r="BK44" s="72"/>
      <c r="BL44" s="57">
        <f>IF('Calculating duration'!$F45="",BL43,BL43+AZ44)</f>
        <v>163</v>
      </c>
      <c r="BM44" s="57">
        <f>IF('Calculating duration'!$F45="",BM43,BM43+BA44)</f>
        <v>155.60641680864748</v>
      </c>
      <c r="BN44" s="57">
        <f>IF('Calculating duration'!$F45="",BN43,BN43+BB44)</f>
        <v>148.63778150796722</v>
      </c>
      <c r="BO44" s="57">
        <f>IF('Calculating duration'!$F45="",BO43,BO43+BC44)</f>
        <v>142.0659395050674</v>
      </c>
      <c r="BP44" s="57">
        <f>IF('Calculating duration'!$F45="",BP43,BP43+BD44)</f>
        <v>135.86482143397862</v>
      </c>
      <c r="BQ44" s="57">
        <f>IF('Calculating duration'!$F45="",BQ43,BQ43+BE44)</f>
        <v>130.01027334974205</v>
      </c>
      <c r="BR44" s="57">
        <f>IF('Calculating duration'!$F45="",BR43,BR43+BF44)</f>
        <v>124.47990195703214</v>
      </c>
      <c r="BS44" s="57">
        <f>IF('Calculating duration'!$F45="",BS43,BS43+BG44)</f>
        <v>119.25293343813912</v>
      </c>
      <c r="BT44" s="57">
        <f>IF('Calculating duration'!$F45="",BT43,BT43+BH44)</f>
        <v>114.3100845918527</v>
      </c>
      <c r="BU44" s="57">
        <f>IF('Calculating duration'!$F45="",BU43,BU43+BI44)</f>
        <v>109.6334451255275</v>
      </c>
      <c r="BV44" s="57">
        <f>IF('Calculating duration'!$F45="",BV43,BV43+BJ44)</f>
        <v>105.2063700592233</v>
      </c>
      <c r="BW44" s="57">
        <f>IF('Calculating duration'!$F45="",BW43,BW43+BK44)</f>
        <v>101.01338130491476</v>
      </c>
    </row>
    <row r="45" spans="2:75" x14ac:dyDescent="0.2">
      <c r="B45" s="45"/>
      <c r="AA45" s="72" t="str">
        <f>IF('Calculating duration'!$F45="","",IF('Calculating duration'!$E45='Calculating duration'!$C$29,'Calculating duration'!$AB45,'Calculating duration'!$F46/(1+AA$21/100)^('Calculating duration'!$E46/'Calculating duration'!$C$31)))</f>
        <v/>
      </c>
      <c r="AB45" s="72" t="str">
        <f>IF('Calculating duration'!$F45="","",IF('Calculating duration'!$E45='Calculating duration'!$C$29,'Calculating duration'!$AB45,'Calculating duration'!$F46/(1+AB$21/100)^('Calculating duration'!$E46/'Calculating duration'!$C$31)))</f>
        <v/>
      </c>
      <c r="AC45" s="72" t="str">
        <f>IF('Calculating duration'!$F45="","",IF('Calculating duration'!$E45='Calculating duration'!$C$29,'Calculating duration'!$AB45,'Calculating duration'!$F46/(1+AC$21/100)^('Calculating duration'!$E46/'Calculating duration'!$C$31)))</f>
        <v/>
      </c>
      <c r="AD45" s="72" t="str">
        <f>IF('Calculating duration'!$F45="","",IF('Calculating duration'!$E45='Calculating duration'!$C$29,'Calculating duration'!$AB45,'Calculating duration'!$F46/(1+AD$21/100)^('Calculating duration'!$E46/'Calculating duration'!$C$31)))</f>
        <v/>
      </c>
      <c r="AE45" s="72" t="str">
        <f>IF('Calculating duration'!$F45="","",IF('Calculating duration'!$E45='Calculating duration'!$C$29,'Calculating duration'!$AB45,'Calculating duration'!$F46/(1+AE$21/100)^('Calculating duration'!$E46/'Calculating duration'!$C$31)))</f>
        <v/>
      </c>
      <c r="AF45" s="72" t="str">
        <f>IF('Calculating duration'!$F45="","",IF('Calculating duration'!$E45='Calculating duration'!$C$29,'Calculating duration'!$AB45,'Calculating duration'!$F46/(1+AF$21/100)^('Calculating duration'!$E46/'Calculating duration'!$C$31)))</f>
        <v/>
      </c>
      <c r="AG45" s="72" t="str">
        <f>IF('Calculating duration'!$F45="","",IF('Calculating duration'!$E45='Calculating duration'!$C$29,'Calculating duration'!$AB45,'Calculating duration'!$F46/(1+AG$21/100)^('Calculating duration'!$E46/'Calculating duration'!$C$31)))</f>
        <v/>
      </c>
      <c r="AH45" s="72" t="str">
        <f>IF('Calculating duration'!$F45="","",IF('Calculating duration'!$E45='Calculating duration'!$C$29,'Calculating duration'!$AB45,'Calculating duration'!$F46/(1+AH$21/100)^('Calculating duration'!$E46/'Calculating duration'!$C$31)))</f>
        <v/>
      </c>
      <c r="AI45" s="72" t="str">
        <f>IF('Calculating duration'!$F45="","",IF('Calculating duration'!$E45='Calculating duration'!$C$29,'Calculating duration'!$AB45,'Calculating duration'!$F46/(1+AI$21/100)^('Calculating duration'!$E46/'Calculating duration'!$C$31)))</f>
        <v/>
      </c>
      <c r="AJ45" s="72" t="str">
        <f>IF('Calculating duration'!$F45="","",IF('Calculating duration'!$E45='Calculating duration'!$C$29,'Calculating duration'!$AB45,'Calculating duration'!$F46/(1+AJ$21/100)^('Calculating duration'!$E46/'Calculating duration'!$C$31)))</f>
        <v/>
      </c>
      <c r="AK45" s="72" t="str">
        <f>IF('Calculating duration'!$F45="","",IF('Calculating duration'!$E45='Calculating duration'!$C$29,'Calculating duration'!$AB45,'Calculating duration'!$F46/(1+AK$21/100)^('Calculating duration'!$E46/'Calculating duration'!$C$31)))</f>
        <v/>
      </c>
      <c r="AL45" s="72"/>
      <c r="AM45" s="72"/>
      <c r="AN45" s="57">
        <f>IF('Calculating duration'!$F46="",AN44,AN44+AA45)</f>
        <v>133.62999189254282</v>
      </c>
      <c r="AO45" s="57">
        <f>IF('Calculating duration'!$F46="",AO44,AO44+AB45)</f>
        <v>132.89566527221805</v>
      </c>
      <c r="AP45" s="57">
        <f>IF('Calculating duration'!$F46="",AP44,AP44+AC45)</f>
        <v>132.1665734021974</v>
      </c>
      <c r="AQ45" s="57">
        <f>IF('Calculating duration'!$F46="",AQ44,AQ44+AD45)</f>
        <v>131.44267278476872</v>
      </c>
      <c r="AR45" s="57">
        <f>IF('Calculating duration'!$F46="",AR44,AR44+AE45)</f>
        <v>130.72392032964623</v>
      </c>
      <c r="AS45" s="57">
        <f>IF('Calculating duration'!$F46="",AS44,AS44+AF45)</f>
        <v>130.01027334974205</v>
      </c>
      <c r="AT45" s="57">
        <f>IF('Calculating duration'!$F46="",AT44,AT44+AG45)</f>
        <v>129.3016895569888</v>
      </c>
      <c r="AU45" s="57">
        <f>IF('Calculating duration'!$F46="",AU44,AU44+AH45)</f>
        <v>128.59812705820656</v>
      </c>
      <c r="AV45" s="57">
        <f>IF('Calculating duration'!$F46="",AV44,AV44+AI45)</f>
        <v>127.89954435101922</v>
      </c>
      <c r="AW45" s="57">
        <f>IF('Calculating duration'!$F46="",AW44,AW44+AJ45)</f>
        <v>127.20590031981487</v>
      </c>
      <c r="AX45" s="57">
        <f>IF('Calculating duration'!$F46="",AX44,AX44+AK45)</f>
        <v>126.51715423175449</v>
      </c>
      <c r="AZ45" s="72"/>
      <c r="BA45" s="72"/>
      <c r="BB45" s="72"/>
      <c r="BC45" s="72"/>
      <c r="BD45" s="72"/>
      <c r="BE45" s="72"/>
      <c r="BF45" s="72"/>
      <c r="BG45" s="72"/>
      <c r="BH45" s="72"/>
      <c r="BI45" s="72"/>
      <c r="BJ45" s="72"/>
      <c r="BK45" s="72"/>
      <c r="BL45" s="57">
        <f>IF('Calculating duration'!$F46="",BL44,BL44+AZ45)</f>
        <v>163</v>
      </c>
      <c r="BM45" s="57">
        <f>IF('Calculating duration'!$F46="",BM44,BM44+BA45)</f>
        <v>155.60641680864748</v>
      </c>
      <c r="BN45" s="57">
        <f>IF('Calculating duration'!$F46="",BN44,BN44+BB45)</f>
        <v>148.63778150796722</v>
      </c>
      <c r="BO45" s="57">
        <f>IF('Calculating duration'!$F46="",BO44,BO44+BC45)</f>
        <v>142.0659395050674</v>
      </c>
      <c r="BP45" s="57">
        <f>IF('Calculating duration'!$F46="",BP44,BP44+BD45)</f>
        <v>135.86482143397862</v>
      </c>
      <c r="BQ45" s="57">
        <f>IF('Calculating duration'!$F46="",BQ44,BQ44+BE45)</f>
        <v>130.01027334974205</v>
      </c>
      <c r="BR45" s="57">
        <f>IF('Calculating duration'!$F46="",BR44,BR44+BF45)</f>
        <v>124.47990195703214</v>
      </c>
      <c r="BS45" s="57">
        <f>IF('Calculating duration'!$F46="",BS44,BS44+BG45)</f>
        <v>119.25293343813912</v>
      </c>
      <c r="BT45" s="57">
        <f>IF('Calculating duration'!$F46="",BT44,BT44+BH45)</f>
        <v>114.3100845918527</v>
      </c>
      <c r="BU45" s="57">
        <f>IF('Calculating duration'!$F46="",BU44,BU44+BI45)</f>
        <v>109.6334451255275</v>
      </c>
      <c r="BV45" s="57">
        <f>IF('Calculating duration'!$F46="",BV44,BV44+BJ45)</f>
        <v>105.2063700592233</v>
      </c>
      <c r="BW45" s="57">
        <f>IF('Calculating duration'!$F46="",BW44,BW44+BK45)</f>
        <v>101.01338130491476</v>
      </c>
    </row>
    <row r="46" spans="2:75" x14ac:dyDescent="0.2">
      <c r="B46" s="45"/>
      <c r="AA46" s="72" t="str">
        <f>IF('Calculating duration'!$F46="","",IF('Calculating duration'!$E46='Calculating duration'!$C$29,'Calculating duration'!$AB46,'Calculating duration'!$F47/(1+AA$21/100)^('Calculating duration'!$E47/'Calculating duration'!$C$31)))</f>
        <v/>
      </c>
      <c r="AB46" s="72" t="str">
        <f>IF('Calculating duration'!$F46="","",IF('Calculating duration'!$E46='Calculating duration'!$C$29,'Calculating duration'!$AB46,'Calculating duration'!$F47/(1+AB$21/100)^('Calculating duration'!$E47/'Calculating duration'!$C$31)))</f>
        <v/>
      </c>
      <c r="AC46" s="72" t="str">
        <f>IF('Calculating duration'!$F46="","",IF('Calculating duration'!$E46='Calculating duration'!$C$29,'Calculating duration'!$AB46,'Calculating duration'!$F47/(1+AC$21/100)^('Calculating duration'!$E47/'Calculating duration'!$C$31)))</f>
        <v/>
      </c>
      <c r="AD46" s="72" t="str">
        <f>IF('Calculating duration'!$F46="","",IF('Calculating duration'!$E46='Calculating duration'!$C$29,'Calculating duration'!$AB46,'Calculating duration'!$F47/(1+AD$21/100)^('Calculating duration'!$E47/'Calculating duration'!$C$31)))</f>
        <v/>
      </c>
      <c r="AE46" s="72" t="str">
        <f>IF('Calculating duration'!$F46="","",IF('Calculating duration'!$E46='Calculating duration'!$C$29,'Calculating duration'!$AB46,'Calculating duration'!$F47/(1+AE$21/100)^('Calculating duration'!$E47/'Calculating duration'!$C$31)))</f>
        <v/>
      </c>
      <c r="AF46" s="72" t="str">
        <f>IF('Calculating duration'!$F46="","",IF('Calculating duration'!$E46='Calculating duration'!$C$29,'Calculating duration'!$AB46,'Calculating duration'!$F47/(1+AF$21/100)^('Calculating duration'!$E47/'Calculating duration'!$C$31)))</f>
        <v/>
      </c>
      <c r="AG46" s="72" t="str">
        <f>IF('Calculating duration'!$F46="","",IF('Calculating duration'!$E46='Calculating duration'!$C$29,'Calculating duration'!$AB46,'Calculating duration'!$F47/(1+AG$21/100)^('Calculating duration'!$E47/'Calculating duration'!$C$31)))</f>
        <v/>
      </c>
      <c r="AH46" s="72" t="str">
        <f>IF('Calculating duration'!$F46="","",IF('Calculating duration'!$E46='Calculating duration'!$C$29,'Calculating duration'!$AB46,'Calculating duration'!$F47/(1+AH$21/100)^('Calculating duration'!$E47/'Calculating duration'!$C$31)))</f>
        <v/>
      </c>
      <c r="AI46" s="72" t="str">
        <f>IF('Calculating duration'!$F46="","",IF('Calculating duration'!$E46='Calculating duration'!$C$29,'Calculating duration'!$AB46,'Calculating duration'!$F47/(1+AI$21/100)^('Calculating duration'!$E47/'Calculating duration'!$C$31)))</f>
        <v/>
      </c>
      <c r="AJ46" s="72" t="str">
        <f>IF('Calculating duration'!$F46="","",IF('Calculating duration'!$E46='Calculating duration'!$C$29,'Calculating duration'!$AB46,'Calculating duration'!$F47/(1+AJ$21/100)^('Calculating duration'!$E47/'Calculating duration'!$C$31)))</f>
        <v/>
      </c>
      <c r="AK46" s="72" t="str">
        <f>IF('Calculating duration'!$F46="","",IF('Calculating duration'!$E46='Calculating duration'!$C$29,'Calculating duration'!$AB46,'Calculating duration'!$F47/(1+AK$21/100)^('Calculating duration'!$E47/'Calculating duration'!$C$31)))</f>
        <v/>
      </c>
      <c r="AL46" s="72"/>
      <c r="AM46" s="72"/>
      <c r="AN46" s="57">
        <f>IF('Calculating duration'!$F47="",AN45,AN45+AA46)</f>
        <v>133.62999189254282</v>
      </c>
      <c r="AO46" s="57">
        <f>IF('Calculating duration'!$F47="",AO45,AO45+AB46)</f>
        <v>132.89566527221805</v>
      </c>
      <c r="AP46" s="57">
        <f>IF('Calculating duration'!$F47="",AP45,AP45+AC46)</f>
        <v>132.1665734021974</v>
      </c>
      <c r="AQ46" s="57">
        <f>IF('Calculating duration'!$F47="",AQ45,AQ45+AD46)</f>
        <v>131.44267278476872</v>
      </c>
      <c r="AR46" s="57">
        <f>IF('Calculating duration'!$F47="",AR45,AR45+AE46)</f>
        <v>130.72392032964623</v>
      </c>
      <c r="AS46" s="57">
        <f>IF('Calculating duration'!$F47="",AS45,AS45+AF46)</f>
        <v>130.01027334974205</v>
      </c>
      <c r="AT46" s="57">
        <f>IF('Calculating duration'!$F47="",AT45,AT45+AG46)</f>
        <v>129.3016895569888</v>
      </c>
      <c r="AU46" s="57">
        <f>IF('Calculating duration'!$F47="",AU45,AU45+AH46)</f>
        <v>128.59812705820656</v>
      </c>
      <c r="AV46" s="57">
        <f>IF('Calculating duration'!$F47="",AV45,AV45+AI46)</f>
        <v>127.89954435101922</v>
      </c>
      <c r="AW46" s="57">
        <f>IF('Calculating duration'!$F47="",AW45,AW45+AJ46)</f>
        <v>127.20590031981487</v>
      </c>
      <c r="AX46" s="57">
        <f>IF('Calculating duration'!$F47="",AX45,AX45+AK46)</f>
        <v>126.51715423175449</v>
      </c>
      <c r="AZ46" s="72"/>
      <c r="BA46" s="72"/>
      <c r="BB46" s="72"/>
      <c r="BC46" s="72"/>
      <c r="BD46" s="72"/>
      <c r="BE46" s="72"/>
      <c r="BF46" s="72"/>
      <c r="BG46" s="72"/>
      <c r="BH46" s="72"/>
      <c r="BI46" s="72"/>
      <c r="BJ46" s="72"/>
      <c r="BK46" s="72"/>
      <c r="BL46" s="57">
        <f>IF('Calculating duration'!$F47="",BL45,BL45+AZ46)</f>
        <v>163</v>
      </c>
      <c r="BM46" s="57">
        <f>IF('Calculating duration'!$F47="",BM45,BM45+BA46)</f>
        <v>155.60641680864748</v>
      </c>
      <c r="BN46" s="57">
        <f>IF('Calculating duration'!$F47="",BN45,BN45+BB46)</f>
        <v>148.63778150796722</v>
      </c>
      <c r="BO46" s="57">
        <f>IF('Calculating duration'!$F47="",BO45,BO45+BC46)</f>
        <v>142.0659395050674</v>
      </c>
      <c r="BP46" s="57">
        <f>IF('Calculating duration'!$F47="",BP45,BP45+BD46)</f>
        <v>135.86482143397862</v>
      </c>
      <c r="BQ46" s="57">
        <f>IF('Calculating duration'!$F47="",BQ45,BQ45+BE46)</f>
        <v>130.01027334974205</v>
      </c>
      <c r="BR46" s="57">
        <f>IF('Calculating duration'!$F47="",BR45,BR45+BF46)</f>
        <v>124.47990195703214</v>
      </c>
      <c r="BS46" s="57">
        <f>IF('Calculating duration'!$F47="",BS45,BS45+BG46)</f>
        <v>119.25293343813912</v>
      </c>
      <c r="BT46" s="57">
        <f>IF('Calculating duration'!$F47="",BT45,BT45+BH46)</f>
        <v>114.3100845918527</v>
      </c>
      <c r="BU46" s="57">
        <f>IF('Calculating duration'!$F47="",BU45,BU45+BI46)</f>
        <v>109.6334451255275</v>
      </c>
      <c r="BV46" s="57">
        <f>IF('Calculating duration'!$F47="",BV45,BV45+BJ46)</f>
        <v>105.2063700592233</v>
      </c>
      <c r="BW46" s="57">
        <f>IF('Calculating duration'!$F47="",BW45,BW45+BK46)</f>
        <v>101.01338130491476</v>
      </c>
    </row>
    <row r="47" spans="2:75" x14ac:dyDescent="0.2">
      <c r="B47" s="45"/>
      <c r="AA47" s="72" t="str">
        <f>IF('Calculating duration'!$F47="","",IF('Calculating duration'!$E47='Calculating duration'!$C$29,'Calculating duration'!$AB47,'Calculating duration'!$F48/(1+AA$21/100)^('Calculating duration'!$E48/'Calculating duration'!$C$31)))</f>
        <v/>
      </c>
      <c r="AB47" s="72" t="str">
        <f>IF('Calculating duration'!$F47="","",IF('Calculating duration'!$E47='Calculating duration'!$C$29,'Calculating duration'!$AB47,'Calculating duration'!$F48/(1+AB$21/100)^('Calculating duration'!$E48/'Calculating duration'!$C$31)))</f>
        <v/>
      </c>
      <c r="AC47" s="72" t="str">
        <f>IF('Calculating duration'!$F47="","",IF('Calculating duration'!$E47='Calculating duration'!$C$29,'Calculating duration'!$AB47,'Calculating duration'!$F48/(1+AC$21/100)^('Calculating duration'!$E48/'Calculating duration'!$C$31)))</f>
        <v/>
      </c>
      <c r="AD47" s="72" t="str">
        <f>IF('Calculating duration'!$F47="","",IF('Calculating duration'!$E47='Calculating duration'!$C$29,'Calculating duration'!$AB47,'Calculating duration'!$F48/(1+AD$21/100)^('Calculating duration'!$E48/'Calculating duration'!$C$31)))</f>
        <v/>
      </c>
      <c r="AE47" s="72" t="str">
        <f>IF('Calculating duration'!$F47="","",IF('Calculating duration'!$E47='Calculating duration'!$C$29,'Calculating duration'!$AB47,'Calculating duration'!$F48/(1+AE$21/100)^('Calculating duration'!$E48/'Calculating duration'!$C$31)))</f>
        <v/>
      </c>
      <c r="AF47" s="72" t="str">
        <f>IF('Calculating duration'!$F47="","",IF('Calculating duration'!$E47='Calculating duration'!$C$29,'Calculating duration'!$AB47,'Calculating duration'!$F48/(1+AF$21/100)^('Calculating duration'!$E48/'Calculating duration'!$C$31)))</f>
        <v/>
      </c>
      <c r="AG47" s="72" t="str">
        <f>IF('Calculating duration'!$F47="","",IF('Calculating duration'!$E47='Calculating duration'!$C$29,'Calculating duration'!$AB47,'Calculating duration'!$F48/(1+AG$21/100)^('Calculating duration'!$E48/'Calculating duration'!$C$31)))</f>
        <v/>
      </c>
      <c r="AH47" s="72" t="str">
        <f>IF('Calculating duration'!$F47="","",IF('Calculating duration'!$E47='Calculating duration'!$C$29,'Calculating duration'!$AB47,'Calculating duration'!$F48/(1+AH$21/100)^('Calculating duration'!$E48/'Calculating duration'!$C$31)))</f>
        <v/>
      </c>
      <c r="AI47" s="72" t="str">
        <f>IF('Calculating duration'!$F47="","",IF('Calculating duration'!$E47='Calculating duration'!$C$29,'Calculating duration'!$AB47,'Calculating duration'!$F48/(1+AI$21/100)^('Calculating duration'!$E48/'Calculating duration'!$C$31)))</f>
        <v/>
      </c>
      <c r="AJ47" s="72" t="str">
        <f>IF('Calculating duration'!$F47="","",IF('Calculating duration'!$E47='Calculating duration'!$C$29,'Calculating duration'!$AB47,'Calculating duration'!$F48/(1+AJ$21/100)^('Calculating duration'!$E48/'Calculating duration'!$C$31)))</f>
        <v/>
      </c>
      <c r="AK47" s="72" t="str">
        <f>IF('Calculating duration'!$F47="","",IF('Calculating duration'!$E47='Calculating duration'!$C$29,'Calculating duration'!$AB47,'Calculating duration'!$F48/(1+AK$21/100)^('Calculating duration'!$E48/'Calculating duration'!$C$31)))</f>
        <v/>
      </c>
      <c r="AL47" s="72"/>
      <c r="AM47" s="72"/>
      <c r="AN47" s="57">
        <f>IF('Calculating duration'!$F48="",AN46,AN46+AA47)</f>
        <v>133.62999189254282</v>
      </c>
      <c r="AO47" s="57">
        <f>IF('Calculating duration'!$F48="",AO46,AO46+AB47)</f>
        <v>132.89566527221805</v>
      </c>
      <c r="AP47" s="57">
        <f>IF('Calculating duration'!$F48="",AP46,AP46+AC47)</f>
        <v>132.1665734021974</v>
      </c>
      <c r="AQ47" s="57">
        <f>IF('Calculating duration'!$F48="",AQ46,AQ46+AD47)</f>
        <v>131.44267278476872</v>
      </c>
      <c r="AR47" s="57">
        <f>IF('Calculating duration'!$F48="",AR46,AR46+AE47)</f>
        <v>130.72392032964623</v>
      </c>
      <c r="AS47" s="57">
        <f>IF('Calculating duration'!$F48="",AS46,AS46+AF47)</f>
        <v>130.01027334974205</v>
      </c>
      <c r="AT47" s="57">
        <f>IF('Calculating duration'!$F48="",AT46,AT46+AG47)</f>
        <v>129.3016895569888</v>
      </c>
      <c r="AU47" s="57">
        <f>IF('Calculating duration'!$F48="",AU46,AU46+AH47)</f>
        <v>128.59812705820656</v>
      </c>
      <c r="AV47" s="57">
        <f>IF('Calculating duration'!$F48="",AV46,AV46+AI47)</f>
        <v>127.89954435101922</v>
      </c>
      <c r="AW47" s="57">
        <f>IF('Calculating duration'!$F48="",AW46,AW46+AJ47)</f>
        <v>127.20590031981487</v>
      </c>
      <c r="AX47" s="57">
        <f>IF('Calculating duration'!$F48="",AX46,AX46+AK47)</f>
        <v>126.51715423175449</v>
      </c>
      <c r="AZ47" s="72" t="str">
        <f>IF('Calculating duration'!$F44="","",IF('Calculating duration'!$E44='Calculating duration'!$C$29,'Calculating duration'!$AB44,'Calculating duration'!$F45/(1+AZ$21/100)^('Calculating duration'!$E45/'Calculating duration'!$C$31)))</f>
        <v/>
      </c>
      <c r="BA47" s="72" t="str">
        <f>IF('Calculating duration'!$F44="","",IF('Calculating duration'!$E44='Calculating duration'!$C$29,'Calculating duration'!$AB44,'Calculating duration'!$F45/(1+BA$21/100)^('Calculating duration'!$E45/'Calculating duration'!$C$31)))</f>
        <v/>
      </c>
      <c r="BB47" s="72" t="str">
        <f>IF('Calculating duration'!$F44="","",IF('Calculating duration'!$E44='Calculating duration'!$C$29,'Calculating duration'!$AB44,'Calculating duration'!$F45/(1+BB$21/100)^('Calculating duration'!$E45/'Calculating duration'!$C$31)))</f>
        <v/>
      </c>
      <c r="BC47" s="72" t="str">
        <f>IF('Calculating duration'!$F44="","",IF('Calculating duration'!$E44='Calculating duration'!$C$29,'Calculating duration'!$AB44,'Calculating duration'!$F45/(1+BC$21/100)^('Calculating duration'!$E45/'Calculating duration'!$C$31)))</f>
        <v/>
      </c>
      <c r="BD47" s="72" t="str">
        <f>IF('Calculating duration'!$F44="","",IF('Calculating duration'!$E44='Calculating duration'!$C$29,'Calculating duration'!$AB44,'Calculating duration'!$F45/(1+BD$21/100)^('Calculating duration'!$E45/'Calculating duration'!$C$31)))</f>
        <v/>
      </c>
      <c r="BE47" s="72" t="str">
        <f>IF('Calculating duration'!$F44="","",IF('Calculating duration'!$E44='Calculating duration'!$C$29,'Calculating duration'!$AB44,'Calculating duration'!$F45/(1+BE$21/100)^('Calculating duration'!$E45/'Calculating duration'!$C$31)))</f>
        <v/>
      </c>
      <c r="BF47" s="72" t="str">
        <f>IF('Calculating duration'!$F44="","",IF('Calculating duration'!$E44='Calculating duration'!$C$29,'Calculating duration'!$AB44,'Calculating duration'!$F45/(1+BF$21/100)^('Calculating duration'!$E45/'Calculating duration'!$C$31)))</f>
        <v/>
      </c>
      <c r="BG47" s="72" t="str">
        <f>IF('Calculating duration'!$F44="","",IF('Calculating duration'!$E44='Calculating duration'!$C$29,'Calculating duration'!$AB44,'Calculating duration'!$F45/(1+BG$21/100)^('Calculating duration'!$E45/'Calculating duration'!$C$31)))</f>
        <v/>
      </c>
      <c r="BH47" s="72" t="str">
        <f>IF('Calculating duration'!$F44="","",IF('Calculating duration'!$E44='Calculating duration'!$C$29,'Calculating duration'!$AB44,'Calculating duration'!$F45/(1+BH$21/100)^('Calculating duration'!$E45/'Calculating duration'!$C$31)))</f>
        <v/>
      </c>
      <c r="BI47" s="72" t="str">
        <f>IF('Calculating duration'!$F44="","",IF('Calculating duration'!$E44='Calculating duration'!$C$29,'Calculating duration'!$AB44,'Calculating duration'!$F45/(1+BI$21/100)^('Calculating duration'!$E45/'Calculating duration'!$C$31)))</f>
        <v/>
      </c>
      <c r="BJ47" s="72" t="str">
        <f>IF('Calculating duration'!$F44="","",IF('Calculating duration'!$E44='Calculating duration'!$C$29,'Calculating duration'!$AB44,'Calculating duration'!$F45/(1+BJ$21/100)^('Calculating duration'!$E45/'Calculating duration'!$C$31)))</f>
        <v/>
      </c>
      <c r="BK47" s="72" t="str">
        <f>IF('Calculating duration'!$F44="","",IF('Calculating duration'!$E44='Calculating duration'!$C$29,'Calculating duration'!$AB44,'Calculating duration'!$F45/(1+BK$21/100)^('Calculating duration'!$E45/'Calculating duration'!$C$31)))</f>
        <v/>
      </c>
      <c r="BL47" s="57">
        <f>IF('Calculating duration'!$F48="",BL46,BL46+AZ47)</f>
        <v>163</v>
      </c>
      <c r="BM47" s="57">
        <f>IF('Calculating duration'!$F48="",BM46,BM46+BA47)</f>
        <v>155.60641680864748</v>
      </c>
      <c r="BN47" s="57">
        <f>IF('Calculating duration'!$F48="",BN46,BN46+BB47)</f>
        <v>148.63778150796722</v>
      </c>
      <c r="BO47" s="57">
        <f>IF('Calculating duration'!$F48="",BO46,BO46+BC47)</f>
        <v>142.0659395050674</v>
      </c>
      <c r="BP47" s="57">
        <f>IF('Calculating duration'!$F48="",BP46,BP46+BD47)</f>
        <v>135.86482143397862</v>
      </c>
      <c r="BQ47" s="57">
        <f>IF('Calculating duration'!$F48="",BQ46,BQ46+BE47)</f>
        <v>130.01027334974205</v>
      </c>
      <c r="BR47" s="57">
        <f>IF('Calculating duration'!$F48="",BR46,BR46+BF47)</f>
        <v>124.47990195703214</v>
      </c>
      <c r="BS47" s="57">
        <f>IF('Calculating duration'!$F48="",BS46,BS46+BG47)</f>
        <v>119.25293343813912</v>
      </c>
      <c r="BT47" s="57">
        <f>IF('Calculating duration'!$F48="",BT46,BT46+BH47)</f>
        <v>114.3100845918527</v>
      </c>
      <c r="BU47" s="57">
        <f>IF('Calculating duration'!$F48="",BU46,BU46+BI47)</f>
        <v>109.6334451255275</v>
      </c>
      <c r="BV47" s="57">
        <f>IF('Calculating duration'!$F48="",BV46,BV46+BJ47)</f>
        <v>105.2063700592233</v>
      </c>
      <c r="BW47" s="57">
        <f>IF('Calculating duration'!$F48="",BW46,BW46+BK47)</f>
        <v>101.01338130491476</v>
      </c>
    </row>
    <row r="48" spans="2:75" ht="25.5" x14ac:dyDescent="0.2">
      <c r="B48" s="46" t="s">
        <v>40</v>
      </c>
      <c r="AA48" s="72" t="str">
        <f>IF('Calculating duration'!$F48="","",IF('Calculating duration'!$E48='Calculating duration'!$C$29,'Calculating duration'!$AB48,'Calculating duration'!$F49/(1+AA$21/100)^('Calculating duration'!$E49/'Calculating duration'!$C$31)))</f>
        <v/>
      </c>
      <c r="AB48" s="72" t="str">
        <f>IF('Calculating duration'!$F48="","",IF('Calculating duration'!$E48='Calculating duration'!$C$29,'Calculating duration'!$AB48,'Calculating duration'!$F49/(1+AB$21/100)^('Calculating duration'!$E49/'Calculating duration'!$C$31)))</f>
        <v/>
      </c>
      <c r="AC48" s="72" t="str">
        <f>IF('Calculating duration'!$F48="","",IF('Calculating duration'!$E48='Calculating duration'!$C$29,'Calculating duration'!$AB48,'Calculating duration'!$F49/(1+AC$21/100)^('Calculating duration'!$E49/'Calculating duration'!$C$31)))</f>
        <v/>
      </c>
      <c r="AD48" s="72" t="str">
        <f>IF('Calculating duration'!$F48="","",IF('Calculating duration'!$E48='Calculating duration'!$C$29,'Calculating duration'!$AB48,'Calculating duration'!$F49/(1+AD$21/100)^('Calculating duration'!$E49/'Calculating duration'!$C$31)))</f>
        <v/>
      </c>
      <c r="AE48" s="72" t="str">
        <f>IF('Calculating duration'!$F48="","",IF('Calculating duration'!$E48='Calculating duration'!$C$29,'Calculating duration'!$AB48,'Calculating duration'!$F49/(1+AE$21/100)^('Calculating duration'!$E49/'Calculating duration'!$C$31)))</f>
        <v/>
      </c>
      <c r="AF48" s="72" t="str">
        <f>IF('Calculating duration'!$F48="","",IF('Calculating duration'!$E48='Calculating duration'!$C$29,'Calculating duration'!$AB48,'Calculating duration'!$F49/(1+AF$21/100)^('Calculating duration'!$E49/'Calculating duration'!$C$31)))</f>
        <v/>
      </c>
      <c r="AG48" s="72" t="str">
        <f>IF('Calculating duration'!$F48="","",IF('Calculating duration'!$E48='Calculating duration'!$C$29,'Calculating duration'!$AB48,'Calculating duration'!$F49/(1+AG$21/100)^('Calculating duration'!$E49/'Calculating duration'!$C$31)))</f>
        <v/>
      </c>
      <c r="AH48" s="72" t="str">
        <f>IF('Calculating duration'!$F48="","",IF('Calculating duration'!$E48='Calculating duration'!$C$29,'Calculating duration'!$AB48,'Calculating duration'!$F49/(1+AH$21/100)^('Calculating duration'!$E49/'Calculating duration'!$C$31)))</f>
        <v/>
      </c>
      <c r="AI48" s="72" t="str">
        <f>IF('Calculating duration'!$F48="","",IF('Calculating duration'!$E48='Calculating duration'!$C$29,'Calculating duration'!$AB48,'Calculating duration'!$F49/(1+AI$21/100)^('Calculating duration'!$E49/'Calculating duration'!$C$31)))</f>
        <v/>
      </c>
      <c r="AJ48" s="72" t="str">
        <f>IF('Calculating duration'!$F48="","",IF('Calculating duration'!$E48='Calculating duration'!$C$29,'Calculating duration'!$AB48,'Calculating duration'!$F49/(1+AJ$21/100)^('Calculating duration'!$E49/'Calculating duration'!$C$31)))</f>
        <v/>
      </c>
      <c r="AK48" s="72" t="str">
        <f>IF('Calculating duration'!$F48="","",IF('Calculating duration'!$E48='Calculating duration'!$C$29,'Calculating duration'!$AB48,'Calculating duration'!$F49/(1+AK$21/100)^('Calculating duration'!$E49/'Calculating duration'!$C$31)))</f>
        <v/>
      </c>
      <c r="AL48" s="72"/>
      <c r="AM48" s="72"/>
      <c r="AN48" s="57">
        <f>IF('Calculating duration'!$F49="",AN47,AN47+AA48)</f>
        <v>133.62999189254282</v>
      </c>
      <c r="AO48" s="57">
        <f>IF('Calculating duration'!$F49="",AO47,AO47+AB48)</f>
        <v>132.89566527221805</v>
      </c>
      <c r="AP48" s="57">
        <f>IF('Calculating duration'!$F49="",AP47,AP47+AC48)</f>
        <v>132.1665734021974</v>
      </c>
      <c r="AQ48" s="57">
        <f>IF('Calculating duration'!$F49="",AQ47,AQ47+AD48)</f>
        <v>131.44267278476872</v>
      </c>
      <c r="AR48" s="57">
        <f>IF('Calculating duration'!$F49="",AR47,AR47+AE48)</f>
        <v>130.72392032964623</v>
      </c>
      <c r="AS48" s="57">
        <f>IF('Calculating duration'!$F49="",AS47,AS47+AF48)</f>
        <v>130.01027334974205</v>
      </c>
      <c r="AT48" s="57">
        <f>IF('Calculating duration'!$F49="",AT47,AT47+AG48)</f>
        <v>129.3016895569888</v>
      </c>
      <c r="AU48" s="57">
        <f>IF('Calculating duration'!$F49="",AU47,AU47+AH48)</f>
        <v>128.59812705820656</v>
      </c>
      <c r="AV48" s="57">
        <f>IF('Calculating duration'!$F49="",AV47,AV47+AI48)</f>
        <v>127.89954435101922</v>
      </c>
      <c r="AW48" s="57">
        <f>IF('Calculating duration'!$F49="",AW47,AW47+AJ48)</f>
        <v>127.20590031981487</v>
      </c>
      <c r="AX48" s="57">
        <f>IF('Calculating duration'!$F49="",AX47,AX47+AK48)</f>
        <v>126.51715423175449</v>
      </c>
      <c r="AZ48" s="72" t="str">
        <f>IF('Calculating duration'!$F45="","",IF('Calculating duration'!$E45='Calculating duration'!$C$29,'Calculating duration'!$AB45,'Calculating duration'!$F46/(1+AZ$21/100)^('Calculating duration'!$E46/'Calculating duration'!$C$31)))</f>
        <v/>
      </c>
      <c r="BA48" s="72" t="str">
        <f>IF('Calculating duration'!$F45="","",IF('Calculating duration'!$E45='Calculating duration'!$C$29,'Calculating duration'!$AB45,'Calculating duration'!$F46/(1+BA$21/100)^('Calculating duration'!$E46/'Calculating duration'!$C$31)))</f>
        <v/>
      </c>
      <c r="BB48" s="72" t="str">
        <f>IF('Calculating duration'!$F45="","",IF('Calculating duration'!$E45='Calculating duration'!$C$29,'Calculating duration'!$AB45,'Calculating duration'!$F46/(1+BB$21/100)^('Calculating duration'!$E46/'Calculating duration'!$C$31)))</f>
        <v/>
      </c>
      <c r="BC48" s="72" t="str">
        <f>IF('Calculating duration'!$F45="","",IF('Calculating duration'!$E45='Calculating duration'!$C$29,'Calculating duration'!$AB45,'Calculating duration'!$F46/(1+BC$21/100)^('Calculating duration'!$E46/'Calculating duration'!$C$31)))</f>
        <v/>
      </c>
      <c r="BD48" s="72" t="str">
        <f>IF('Calculating duration'!$F45="","",IF('Calculating duration'!$E45='Calculating duration'!$C$29,'Calculating duration'!$AB45,'Calculating duration'!$F46/(1+BD$21/100)^('Calculating duration'!$E46/'Calculating duration'!$C$31)))</f>
        <v/>
      </c>
      <c r="BE48" s="72" t="str">
        <f>IF('Calculating duration'!$F45="","",IF('Calculating duration'!$E45='Calculating duration'!$C$29,'Calculating duration'!$AB45,'Calculating duration'!$F46/(1+BE$21/100)^('Calculating duration'!$E46/'Calculating duration'!$C$31)))</f>
        <v/>
      </c>
      <c r="BF48" s="72" t="str">
        <f>IF('Calculating duration'!$F45="","",IF('Calculating duration'!$E45='Calculating duration'!$C$29,'Calculating duration'!$AB45,'Calculating duration'!$F46/(1+BF$21/100)^('Calculating duration'!$E46/'Calculating duration'!$C$31)))</f>
        <v/>
      </c>
      <c r="BG48" s="72" t="str">
        <f>IF('Calculating duration'!$F45="","",IF('Calculating duration'!$E45='Calculating duration'!$C$29,'Calculating duration'!$AB45,'Calculating duration'!$F46/(1+BG$21/100)^('Calculating duration'!$E46/'Calculating duration'!$C$31)))</f>
        <v/>
      </c>
      <c r="BH48" s="72" t="str">
        <f>IF('Calculating duration'!$F45="","",IF('Calculating duration'!$E45='Calculating duration'!$C$29,'Calculating duration'!$AB45,'Calculating duration'!$F46/(1+BH$21/100)^('Calculating duration'!$E46/'Calculating duration'!$C$31)))</f>
        <v/>
      </c>
      <c r="BI48" s="72" t="str">
        <f>IF('Calculating duration'!$F45="","",IF('Calculating duration'!$E45='Calculating duration'!$C$29,'Calculating duration'!$AB45,'Calculating duration'!$F46/(1+BI$21/100)^('Calculating duration'!$E46/'Calculating duration'!$C$31)))</f>
        <v/>
      </c>
      <c r="BJ48" s="72" t="str">
        <f>IF('Calculating duration'!$F45="","",IF('Calculating duration'!$E45='Calculating duration'!$C$29,'Calculating duration'!$AB45,'Calculating duration'!$F46/(1+BJ$21/100)^('Calculating duration'!$E46/'Calculating duration'!$C$31)))</f>
        <v/>
      </c>
      <c r="BK48" s="72" t="str">
        <f>IF('Calculating duration'!$F45="","",IF('Calculating duration'!$E45='Calculating duration'!$C$29,'Calculating duration'!$AB45,'Calculating duration'!$F46/(1+BK$21/100)^('Calculating duration'!$E46/'Calculating duration'!$C$31)))</f>
        <v/>
      </c>
      <c r="BL48" s="57">
        <f>IF('Calculating duration'!$F49="",BL47,BL47+AZ48)</f>
        <v>163</v>
      </c>
      <c r="BM48" s="57">
        <f>IF('Calculating duration'!$F49="",BM47,BM47+BA48)</f>
        <v>155.60641680864748</v>
      </c>
      <c r="BN48" s="57">
        <f>IF('Calculating duration'!$F49="",BN47,BN47+BB48)</f>
        <v>148.63778150796722</v>
      </c>
      <c r="BO48" s="57">
        <f>IF('Calculating duration'!$F49="",BO47,BO47+BC48)</f>
        <v>142.0659395050674</v>
      </c>
      <c r="BP48" s="57">
        <f>IF('Calculating duration'!$F49="",BP47,BP47+BD48)</f>
        <v>135.86482143397862</v>
      </c>
      <c r="BQ48" s="57">
        <f>IF('Calculating duration'!$F49="",BQ47,BQ47+BE48)</f>
        <v>130.01027334974205</v>
      </c>
      <c r="BR48" s="57">
        <f>IF('Calculating duration'!$F49="",BR47,BR47+BF48)</f>
        <v>124.47990195703214</v>
      </c>
      <c r="BS48" s="57">
        <f>IF('Calculating duration'!$F49="",BS47,BS47+BG48)</f>
        <v>119.25293343813912</v>
      </c>
      <c r="BT48" s="57">
        <f>IF('Calculating duration'!$F49="",BT47,BT47+BH48)</f>
        <v>114.3100845918527</v>
      </c>
      <c r="BU48" s="57">
        <f>IF('Calculating duration'!$F49="",BU47,BU47+BI48)</f>
        <v>109.6334451255275</v>
      </c>
      <c r="BV48" s="57">
        <f>IF('Calculating duration'!$F49="",BV47,BV47+BJ48)</f>
        <v>105.2063700592233</v>
      </c>
      <c r="BW48" s="57">
        <f>IF('Calculating duration'!$F49="",BW47,BW47+BK48)</f>
        <v>101.01338130491476</v>
      </c>
    </row>
    <row r="49" spans="2:75" ht="15.75" x14ac:dyDescent="0.3">
      <c r="B49" s="48" t="s">
        <v>80</v>
      </c>
      <c r="AA49" s="72" t="str">
        <f>IF('Calculating duration'!$F49="","",IF('Calculating duration'!$E49='Calculating duration'!$C$29,'Calculating duration'!$AB49,'Calculating duration'!$F50/(1+AA$21/100)^('Calculating duration'!$E50/'Calculating duration'!$C$31)))</f>
        <v/>
      </c>
      <c r="AB49" s="72" t="str">
        <f>IF('Calculating duration'!$F49="","",IF('Calculating duration'!$E49='Calculating duration'!$C$29,'Calculating duration'!$AB49,'Calculating duration'!$F50/(1+AB$21/100)^('Calculating duration'!$E50/'Calculating duration'!$C$31)))</f>
        <v/>
      </c>
      <c r="AC49" s="72" t="str">
        <f>IF('Calculating duration'!$F49="","",IF('Calculating duration'!$E49='Calculating duration'!$C$29,'Calculating duration'!$AB49,'Calculating duration'!$F50/(1+AC$21/100)^('Calculating duration'!$E50/'Calculating duration'!$C$31)))</f>
        <v/>
      </c>
      <c r="AD49" s="72" t="str">
        <f>IF('Calculating duration'!$F49="","",IF('Calculating duration'!$E49='Calculating duration'!$C$29,'Calculating duration'!$AB49,'Calculating duration'!$F50/(1+AD$21/100)^('Calculating duration'!$E50/'Calculating duration'!$C$31)))</f>
        <v/>
      </c>
      <c r="AE49" s="72" t="str">
        <f>IF('Calculating duration'!$F49="","",IF('Calculating duration'!$E49='Calculating duration'!$C$29,'Calculating duration'!$AB49,'Calculating duration'!$F50/(1+AE$21/100)^('Calculating duration'!$E50/'Calculating duration'!$C$31)))</f>
        <v/>
      </c>
      <c r="AF49" s="72" t="str">
        <f>IF('Calculating duration'!$F49="","",IF('Calculating duration'!$E49='Calculating duration'!$C$29,'Calculating duration'!$AB49,'Calculating duration'!$F50/(1+AF$21/100)^('Calculating duration'!$E50/'Calculating duration'!$C$31)))</f>
        <v/>
      </c>
      <c r="AG49" s="72" t="str">
        <f>IF('Calculating duration'!$F49="","",IF('Calculating duration'!$E49='Calculating duration'!$C$29,'Calculating duration'!$AB49,'Calculating duration'!$F50/(1+AG$21/100)^('Calculating duration'!$E50/'Calculating duration'!$C$31)))</f>
        <v/>
      </c>
      <c r="AH49" s="72" t="str">
        <f>IF('Calculating duration'!$F49="","",IF('Calculating duration'!$E49='Calculating duration'!$C$29,'Calculating duration'!$AB49,'Calculating duration'!$F50/(1+AH$21/100)^('Calculating duration'!$E50/'Calculating duration'!$C$31)))</f>
        <v/>
      </c>
      <c r="AI49" s="72" t="str">
        <f>IF('Calculating duration'!$F49="","",IF('Calculating duration'!$E49='Calculating duration'!$C$29,'Calculating duration'!$AB49,'Calculating duration'!$F50/(1+AI$21/100)^('Calculating duration'!$E50/'Calculating duration'!$C$31)))</f>
        <v/>
      </c>
      <c r="AJ49" s="72" t="str">
        <f>IF('Calculating duration'!$F49="","",IF('Calculating duration'!$E49='Calculating duration'!$C$29,'Calculating duration'!$AB49,'Calculating duration'!$F50/(1+AJ$21/100)^('Calculating duration'!$E50/'Calculating duration'!$C$31)))</f>
        <v/>
      </c>
      <c r="AK49" s="72" t="str">
        <f>IF('Calculating duration'!$F49="","",IF('Calculating duration'!$E49='Calculating duration'!$C$29,'Calculating duration'!$AB49,'Calculating duration'!$F50/(1+AK$21/100)^('Calculating duration'!$E50/'Calculating duration'!$C$31)))</f>
        <v/>
      </c>
      <c r="AL49" s="72"/>
      <c r="AM49" s="72"/>
      <c r="AN49" s="57">
        <f>IF('Calculating duration'!$F50="",AN48,AN48+AA49)</f>
        <v>133.62999189254282</v>
      </c>
      <c r="AO49" s="57">
        <f>IF('Calculating duration'!$F50="",AO48,AO48+AB49)</f>
        <v>132.89566527221805</v>
      </c>
      <c r="AP49" s="57">
        <f>IF('Calculating duration'!$F50="",AP48,AP48+AC49)</f>
        <v>132.1665734021974</v>
      </c>
      <c r="AQ49" s="57">
        <f>IF('Calculating duration'!$F50="",AQ48,AQ48+AD49)</f>
        <v>131.44267278476872</v>
      </c>
      <c r="AR49" s="57">
        <f>IF('Calculating duration'!$F50="",AR48,AR48+AE49)</f>
        <v>130.72392032964623</v>
      </c>
      <c r="AS49" s="57">
        <f>IF('Calculating duration'!$F50="",AS48,AS48+AF49)</f>
        <v>130.01027334974205</v>
      </c>
      <c r="AT49" s="57">
        <f>IF('Calculating duration'!$F50="",AT48,AT48+AG49)</f>
        <v>129.3016895569888</v>
      </c>
      <c r="AU49" s="57">
        <f>IF('Calculating duration'!$F50="",AU48,AU48+AH49)</f>
        <v>128.59812705820656</v>
      </c>
      <c r="AV49" s="57">
        <f>IF('Calculating duration'!$F50="",AV48,AV48+AI49)</f>
        <v>127.89954435101922</v>
      </c>
      <c r="AW49" s="57">
        <f>IF('Calculating duration'!$F50="",AW48,AW48+AJ49)</f>
        <v>127.20590031981487</v>
      </c>
      <c r="AX49" s="57">
        <f>IF('Calculating duration'!$F50="",AX48,AX48+AK49)</f>
        <v>126.51715423175449</v>
      </c>
      <c r="AZ49" s="72" t="str">
        <f>IF('Calculating duration'!$F47="","",IF('Calculating duration'!$E47='Calculating duration'!$C$29,'Calculating duration'!$AB47,'Calculating duration'!$F48/(1+AZ$21/100)^('Calculating duration'!$E48/'Calculating duration'!$C$31)))</f>
        <v/>
      </c>
      <c r="BA49" s="72" t="str">
        <f>IF('Calculating duration'!$F47="","",IF('Calculating duration'!$E47='Calculating duration'!$C$29,'Calculating duration'!$AB47,'Calculating duration'!$F48/(1+BA$21/100)^('Calculating duration'!$E48/'Calculating duration'!$C$31)))</f>
        <v/>
      </c>
      <c r="BB49" s="72" t="str">
        <f>IF('Calculating duration'!$F47="","",IF('Calculating duration'!$E47='Calculating duration'!$C$29,'Calculating duration'!$AB47,'Calculating duration'!$F48/(1+BB$21/100)^('Calculating duration'!$E48/'Calculating duration'!$C$31)))</f>
        <v/>
      </c>
      <c r="BC49" s="72" t="str">
        <f>IF('Calculating duration'!$F47="","",IF('Calculating duration'!$E47='Calculating duration'!$C$29,'Calculating duration'!$AB47,'Calculating duration'!$F48/(1+BC$21/100)^('Calculating duration'!$E48/'Calculating duration'!$C$31)))</f>
        <v/>
      </c>
      <c r="BD49" s="72" t="str">
        <f>IF('Calculating duration'!$F47="","",IF('Calculating duration'!$E47='Calculating duration'!$C$29,'Calculating duration'!$AB47,'Calculating duration'!$F48/(1+BD$21/100)^('Calculating duration'!$E48/'Calculating duration'!$C$31)))</f>
        <v/>
      </c>
      <c r="BE49" s="72" t="str">
        <f>IF('Calculating duration'!$F47="","",IF('Calculating duration'!$E47='Calculating duration'!$C$29,'Calculating duration'!$AB47,'Calculating duration'!$F48/(1+BE$21/100)^('Calculating duration'!$E48/'Calculating duration'!$C$31)))</f>
        <v/>
      </c>
      <c r="BF49" s="72" t="str">
        <f>IF('Calculating duration'!$F47="","",IF('Calculating duration'!$E47='Calculating duration'!$C$29,'Calculating duration'!$AB47,'Calculating duration'!$F48/(1+BF$21/100)^('Calculating duration'!$E48/'Calculating duration'!$C$31)))</f>
        <v/>
      </c>
      <c r="BG49" s="72" t="str">
        <f>IF('Calculating duration'!$F47="","",IF('Calculating duration'!$E47='Calculating duration'!$C$29,'Calculating duration'!$AB47,'Calculating duration'!$F48/(1+BG$21/100)^('Calculating duration'!$E48/'Calculating duration'!$C$31)))</f>
        <v/>
      </c>
      <c r="BH49" s="72" t="str">
        <f>IF('Calculating duration'!$F47="","",IF('Calculating duration'!$E47='Calculating duration'!$C$29,'Calculating duration'!$AB47,'Calculating duration'!$F48/(1+BH$21/100)^('Calculating duration'!$E48/'Calculating duration'!$C$31)))</f>
        <v/>
      </c>
      <c r="BI49" s="72" t="str">
        <f>IF('Calculating duration'!$F47="","",IF('Calculating duration'!$E47='Calculating duration'!$C$29,'Calculating duration'!$AB47,'Calculating duration'!$F48/(1+BI$21/100)^('Calculating duration'!$E48/'Calculating duration'!$C$31)))</f>
        <v/>
      </c>
      <c r="BJ49" s="72" t="str">
        <f>IF('Calculating duration'!$F47="","",IF('Calculating duration'!$E47='Calculating duration'!$C$29,'Calculating duration'!$AB47,'Calculating duration'!$F48/(1+BJ$21/100)^('Calculating duration'!$E48/'Calculating duration'!$C$31)))</f>
        <v/>
      </c>
      <c r="BK49" s="72" t="str">
        <f>IF('Calculating duration'!$F47="","",IF('Calculating duration'!$E47='Calculating duration'!$C$29,'Calculating duration'!$AB47,'Calculating duration'!$F48/(1+BK$21/100)^('Calculating duration'!$E48/'Calculating duration'!$C$31)))</f>
        <v/>
      </c>
      <c r="BL49" s="57">
        <f>IF('Calculating duration'!$F50="",BL48,BL48+AZ49)</f>
        <v>163</v>
      </c>
      <c r="BM49" s="57">
        <f>IF('Calculating duration'!$F50="",BM48,BM48+BA49)</f>
        <v>155.60641680864748</v>
      </c>
      <c r="BN49" s="57">
        <f>IF('Calculating duration'!$F50="",BN48,BN48+BB49)</f>
        <v>148.63778150796722</v>
      </c>
      <c r="BO49" s="57">
        <f>IF('Calculating duration'!$F50="",BO48,BO48+BC49)</f>
        <v>142.0659395050674</v>
      </c>
      <c r="BP49" s="57">
        <f>IF('Calculating duration'!$F50="",BP48,BP48+BD49)</f>
        <v>135.86482143397862</v>
      </c>
      <c r="BQ49" s="57">
        <f>IF('Calculating duration'!$F50="",BQ48,BQ48+BE49)</f>
        <v>130.01027334974205</v>
      </c>
      <c r="BR49" s="57">
        <f>IF('Calculating duration'!$F50="",BR48,BR48+BF49)</f>
        <v>124.47990195703214</v>
      </c>
      <c r="BS49" s="57">
        <f>IF('Calculating duration'!$F50="",BS48,BS48+BG49)</f>
        <v>119.25293343813912</v>
      </c>
      <c r="BT49" s="57">
        <f>IF('Calculating duration'!$F50="",BT48,BT48+BH49)</f>
        <v>114.3100845918527</v>
      </c>
      <c r="BU49" s="57">
        <f>IF('Calculating duration'!$F50="",BU48,BU48+BI49)</f>
        <v>109.6334451255275</v>
      </c>
      <c r="BV49" s="57">
        <f>IF('Calculating duration'!$F50="",BV48,BV48+BJ49)</f>
        <v>105.2063700592233</v>
      </c>
      <c r="BW49" s="57">
        <f>IF('Calculating duration'!$F50="",BW48,BW48+BK49)</f>
        <v>101.01338130491476</v>
      </c>
    </row>
    <row r="50" spans="2:75" x14ac:dyDescent="0.2">
      <c r="B50" s="45"/>
      <c r="AA50" s="72" t="str">
        <f>IF('Calculating duration'!$F50="","",IF('Calculating duration'!$E50='Calculating duration'!$C$29,'Calculating duration'!$AB50,'Calculating duration'!$F51/(1+AA$21/100)^('Calculating duration'!$E51/'Calculating duration'!$C$31)))</f>
        <v/>
      </c>
      <c r="AB50" s="72" t="str">
        <f>IF('Calculating duration'!$F50="","",IF('Calculating duration'!$E50='Calculating duration'!$C$29,'Calculating duration'!$AB50,'Calculating duration'!$F51/(1+AB$21/100)^('Calculating duration'!$E51/'Calculating duration'!$C$31)))</f>
        <v/>
      </c>
      <c r="AC50" s="72" t="str">
        <f>IF('Calculating duration'!$F50="","",IF('Calculating duration'!$E50='Calculating duration'!$C$29,'Calculating duration'!$AB50,'Calculating duration'!$F51/(1+AC$21/100)^('Calculating duration'!$E51/'Calculating duration'!$C$31)))</f>
        <v/>
      </c>
      <c r="AD50" s="72" t="str">
        <f>IF('Calculating duration'!$F50="","",IF('Calculating duration'!$E50='Calculating duration'!$C$29,'Calculating duration'!$AB50,'Calculating duration'!$F51/(1+AD$21/100)^('Calculating duration'!$E51/'Calculating duration'!$C$31)))</f>
        <v/>
      </c>
      <c r="AE50" s="72" t="str">
        <f>IF('Calculating duration'!$F50="","",IF('Calculating duration'!$E50='Calculating duration'!$C$29,'Calculating duration'!$AB50,'Calculating duration'!$F51/(1+AE$21/100)^('Calculating duration'!$E51/'Calculating duration'!$C$31)))</f>
        <v/>
      </c>
      <c r="AF50" s="72" t="str">
        <f>IF('Calculating duration'!$F50="","",IF('Calculating duration'!$E50='Calculating duration'!$C$29,'Calculating duration'!$AB50,'Calculating duration'!$F51/(1+AF$21/100)^('Calculating duration'!$E51/'Calculating duration'!$C$31)))</f>
        <v/>
      </c>
      <c r="AG50" s="72" t="str">
        <f>IF('Calculating duration'!$F50="","",IF('Calculating duration'!$E50='Calculating duration'!$C$29,'Calculating duration'!$AB50,'Calculating duration'!$F51/(1+AG$21/100)^('Calculating duration'!$E51/'Calculating duration'!$C$31)))</f>
        <v/>
      </c>
      <c r="AH50" s="72" t="str">
        <f>IF('Calculating duration'!$F50="","",IF('Calculating duration'!$E50='Calculating duration'!$C$29,'Calculating duration'!$AB50,'Calculating duration'!$F51/(1+AH$21/100)^('Calculating duration'!$E51/'Calculating duration'!$C$31)))</f>
        <v/>
      </c>
      <c r="AI50" s="72" t="str">
        <f>IF('Calculating duration'!$F50="","",IF('Calculating duration'!$E50='Calculating duration'!$C$29,'Calculating duration'!$AB50,'Calculating duration'!$F51/(1+AI$21/100)^('Calculating duration'!$E51/'Calculating duration'!$C$31)))</f>
        <v/>
      </c>
      <c r="AJ50" s="72" t="str">
        <f>IF('Calculating duration'!$F50="","",IF('Calculating duration'!$E50='Calculating duration'!$C$29,'Calculating duration'!$AB50,'Calculating duration'!$F51/(1+AJ$21/100)^('Calculating duration'!$E51/'Calculating duration'!$C$31)))</f>
        <v/>
      </c>
      <c r="AK50" s="72" t="str">
        <f>IF('Calculating duration'!$F50="","",IF('Calculating duration'!$E50='Calculating duration'!$C$29,'Calculating duration'!$AB50,'Calculating duration'!$F51/(1+AK$21/100)^('Calculating duration'!$E51/'Calculating duration'!$C$31)))</f>
        <v/>
      </c>
      <c r="AL50" s="72"/>
      <c r="AM50" s="72"/>
      <c r="AN50" s="57">
        <f>IF('Calculating duration'!$F51="",AN49,AN49+AA50)</f>
        <v>133.62999189254282</v>
      </c>
      <c r="AO50" s="57">
        <f>IF('Calculating duration'!$F51="",AO49,AO49+AB50)</f>
        <v>132.89566527221805</v>
      </c>
      <c r="AP50" s="57">
        <f>IF('Calculating duration'!$F51="",AP49,AP49+AC50)</f>
        <v>132.1665734021974</v>
      </c>
      <c r="AQ50" s="57">
        <f>IF('Calculating duration'!$F51="",AQ49,AQ49+AD50)</f>
        <v>131.44267278476872</v>
      </c>
      <c r="AR50" s="57">
        <f>IF('Calculating duration'!$F51="",AR49,AR49+AE50)</f>
        <v>130.72392032964623</v>
      </c>
      <c r="AS50" s="57">
        <f>IF('Calculating duration'!$F51="",AS49,AS49+AF50)</f>
        <v>130.01027334974205</v>
      </c>
      <c r="AT50" s="57">
        <f>IF('Calculating duration'!$F51="",AT49,AT49+AG50)</f>
        <v>129.3016895569888</v>
      </c>
      <c r="AU50" s="57">
        <f>IF('Calculating duration'!$F51="",AU49,AU49+AH50)</f>
        <v>128.59812705820656</v>
      </c>
      <c r="AV50" s="57">
        <f>IF('Calculating duration'!$F51="",AV49,AV49+AI50)</f>
        <v>127.89954435101922</v>
      </c>
      <c r="AW50" s="57">
        <f>IF('Calculating duration'!$F51="",AW49,AW49+AJ50)</f>
        <v>127.20590031981487</v>
      </c>
      <c r="AX50" s="57">
        <f>IF('Calculating duration'!$F51="",AX49,AX49+AK50)</f>
        <v>126.51715423175449</v>
      </c>
      <c r="AZ50" s="72" t="str">
        <f>IF('Calculating duration'!$F48="","",IF('Calculating duration'!$E48='Calculating duration'!$C$29,'Calculating duration'!$AB48,'Calculating duration'!$F49/(1+AZ$21/100)^('Calculating duration'!$E49/'Calculating duration'!$C$31)))</f>
        <v/>
      </c>
      <c r="BA50" s="72" t="str">
        <f>IF('Calculating duration'!$F48="","",IF('Calculating duration'!$E48='Calculating duration'!$C$29,'Calculating duration'!$AB48,'Calculating duration'!$F49/(1+BA$21/100)^('Calculating duration'!$E49/'Calculating duration'!$C$31)))</f>
        <v/>
      </c>
      <c r="BB50" s="72" t="str">
        <f>IF('Calculating duration'!$F48="","",IF('Calculating duration'!$E48='Calculating duration'!$C$29,'Calculating duration'!$AB48,'Calculating duration'!$F49/(1+BB$21/100)^('Calculating duration'!$E49/'Calculating duration'!$C$31)))</f>
        <v/>
      </c>
      <c r="BC50" s="72" t="str">
        <f>IF('Calculating duration'!$F48="","",IF('Calculating duration'!$E48='Calculating duration'!$C$29,'Calculating duration'!$AB48,'Calculating duration'!$F49/(1+BC$21/100)^('Calculating duration'!$E49/'Calculating duration'!$C$31)))</f>
        <v/>
      </c>
      <c r="BD50" s="72" t="str">
        <f>IF('Calculating duration'!$F48="","",IF('Calculating duration'!$E48='Calculating duration'!$C$29,'Calculating duration'!$AB48,'Calculating duration'!$F49/(1+BD$21/100)^('Calculating duration'!$E49/'Calculating duration'!$C$31)))</f>
        <v/>
      </c>
      <c r="BE50" s="72" t="str">
        <f>IF('Calculating duration'!$F48="","",IF('Calculating duration'!$E48='Calculating duration'!$C$29,'Calculating duration'!$AB48,'Calculating duration'!$F49/(1+BE$21/100)^('Calculating duration'!$E49/'Calculating duration'!$C$31)))</f>
        <v/>
      </c>
      <c r="BF50" s="72" t="str">
        <f>IF('Calculating duration'!$F48="","",IF('Calculating duration'!$E48='Calculating duration'!$C$29,'Calculating duration'!$AB48,'Calculating duration'!$F49/(1+BF$21/100)^('Calculating duration'!$E49/'Calculating duration'!$C$31)))</f>
        <v/>
      </c>
      <c r="BG50" s="72" t="str">
        <f>IF('Calculating duration'!$F48="","",IF('Calculating duration'!$E48='Calculating duration'!$C$29,'Calculating duration'!$AB48,'Calculating duration'!$F49/(1+BG$21/100)^('Calculating duration'!$E49/'Calculating duration'!$C$31)))</f>
        <v/>
      </c>
      <c r="BH50" s="72" t="str">
        <f>IF('Calculating duration'!$F48="","",IF('Calculating duration'!$E48='Calculating duration'!$C$29,'Calculating duration'!$AB48,'Calculating duration'!$F49/(1+BH$21/100)^('Calculating duration'!$E49/'Calculating duration'!$C$31)))</f>
        <v/>
      </c>
      <c r="BI50" s="72" t="str">
        <f>IF('Calculating duration'!$F48="","",IF('Calculating duration'!$E48='Calculating duration'!$C$29,'Calculating duration'!$AB48,'Calculating duration'!$F49/(1+BI$21/100)^('Calculating duration'!$E49/'Calculating duration'!$C$31)))</f>
        <v/>
      </c>
      <c r="BJ50" s="72" t="str">
        <f>IF('Calculating duration'!$F48="","",IF('Calculating duration'!$E48='Calculating duration'!$C$29,'Calculating duration'!$AB48,'Calculating duration'!$F49/(1+BJ$21/100)^('Calculating duration'!$E49/'Calculating duration'!$C$31)))</f>
        <v/>
      </c>
      <c r="BK50" s="72" t="str">
        <f>IF('Calculating duration'!$F48="","",IF('Calculating duration'!$E48='Calculating duration'!$C$29,'Calculating duration'!$AB48,'Calculating duration'!$F49/(1+BK$21/100)^('Calculating duration'!$E49/'Calculating duration'!$C$31)))</f>
        <v/>
      </c>
      <c r="BL50" s="57">
        <f>IF('Calculating duration'!$F51="",BL49,BL49+AZ50)</f>
        <v>163</v>
      </c>
      <c r="BM50" s="57">
        <f>IF('Calculating duration'!$F51="",BM49,BM49+BA50)</f>
        <v>155.60641680864748</v>
      </c>
      <c r="BN50" s="57">
        <f>IF('Calculating duration'!$F51="",BN49,BN49+BB50)</f>
        <v>148.63778150796722</v>
      </c>
      <c r="BO50" s="57">
        <f>IF('Calculating duration'!$F51="",BO49,BO49+BC50)</f>
        <v>142.0659395050674</v>
      </c>
      <c r="BP50" s="57">
        <f>IF('Calculating duration'!$F51="",BP49,BP49+BD50)</f>
        <v>135.86482143397862</v>
      </c>
      <c r="BQ50" s="57">
        <f>IF('Calculating duration'!$F51="",BQ49,BQ49+BE50)</f>
        <v>130.01027334974205</v>
      </c>
      <c r="BR50" s="57">
        <f>IF('Calculating duration'!$F51="",BR49,BR49+BF50)</f>
        <v>124.47990195703214</v>
      </c>
      <c r="BS50" s="57">
        <f>IF('Calculating duration'!$F51="",BS49,BS49+BG50)</f>
        <v>119.25293343813912</v>
      </c>
      <c r="BT50" s="57">
        <f>IF('Calculating duration'!$F51="",BT49,BT49+BH50)</f>
        <v>114.3100845918527</v>
      </c>
      <c r="BU50" s="57">
        <f>IF('Calculating duration'!$F51="",BU49,BU49+BI50)</f>
        <v>109.6334451255275</v>
      </c>
      <c r="BV50" s="57">
        <f>IF('Calculating duration'!$F51="",BV49,BV49+BJ50)</f>
        <v>105.2063700592233</v>
      </c>
      <c r="BW50" s="57">
        <f>IF('Calculating duration'!$F51="",BW49,BW49+BK50)</f>
        <v>101.01338130491476</v>
      </c>
    </row>
    <row r="51" spans="2:75" ht="25.5" x14ac:dyDescent="0.2">
      <c r="B51" s="47" t="s">
        <v>41</v>
      </c>
      <c r="AA51" s="72" t="str">
        <f>IF('Calculating duration'!$F51="","",IF('Calculating duration'!$E51='Calculating duration'!$C$29,'Calculating duration'!$AB51,'Calculating duration'!$F52/(1+AA$21/100)^('Calculating duration'!$E52/'Calculating duration'!$C$31)))</f>
        <v/>
      </c>
      <c r="AB51" s="72" t="str">
        <f>IF('Calculating duration'!$F51="","",IF('Calculating duration'!$E51='Calculating duration'!$C$29,'Calculating duration'!$AB51,'Calculating duration'!$F52/(1+AB$21/100)^('Calculating duration'!$E52/'Calculating duration'!$C$31)))</f>
        <v/>
      </c>
      <c r="AC51" s="72" t="str">
        <f>IF('Calculating duration'!$F51="","",IF('Calculating duration'!$E51='Calculating duration'!$C$29,'Calculating duration'!$AB51,'Calculating duration'!$F52/(1+AC$21/100)^('Calculating duration'!$E52/'Calculating duration'!$C$31)))</f>
        <v/>
      </c>
      <c r="AD51" s="72" t="str">
        <f>IF('Calculating duration'!$F51="","",IF('Calculating duration'!$E51='Calculating duration'!$C$29,'Calculating duration'!$AB51,'Calculating duration'!$F52/(1+AD$21/100)^('Calculating duration'!$E52/'Calculating duration'!$C$31)))</f>
        <v/>
      </c>
      <c r="AE51" s="72" t="str">
        <f>IF('Calculating duration'!$F51="","",IF('Calculating duration'!$E51='Calculating duration'!$C$29,'Calculating duration'!$AB51,'Calculating duration'!$F52/(1+AE$21/100)^('Calculating duration'!$E52/'Calculating duration'!$C$31)))</f>
        <v/>
      </c>
      <c r="AF51" s="72" t="str">
        <f>IF('Calculating duration'!$F51="","",IF('Calculating duration'!$E51='Calculating duration'!$C$29,'Calculating duration'!$AB51,'Calculating duration'!$F52/(1+AF$21/100)^('Calculating duration'!$E52/'Calculating duration'!$C$31)))</f>
        <v/>
      </c>
      <c r="AG51" s="72" t="str">
        <f>IF('Calculating duration'!$F51="","",IF('Calculating duration'!$E51='Calculating duration'!$C$29,'Calculating duration'!$AB51,'Calculating duration'!$F52/(1+AG$21/100)^('Calculating duration'!$E52/'Calculating duration'!$C$31)))</f>
        <v/>
      </c>
      <c r="AH51" s="72" t="str">
        <f>IF('Calculating duration'!$F51="","",IF('Calculating duration'!$E51='Calculating duration'!$C$29,'Calculating duration'!$AB51,'Calculating duration'!$F52/(1+AH$21/100)^('Calculating duration'!$E52/'Calculating duration'!$C$31)))</f>
        <v/>
      </c>
      <c r="AI51" s="72" t="str">
        <f>IF('Calculating duration'!$F51="","",IF('Calculating duration'!$E51='Calculating duration'!$C$29,'Calculating duration'!$AB51,'Calculating duration'!$F52/(1+AI$21/100)^('Calculating duration'!$E52/'Calculating duration'!$C$31)))</f>
        <v/>
      </c>
      <c r="AJ51" s="72" t="str">
        <f>IF('Calculating duration'!$F51="","",IF('Calculating duration'!$E51='Calculating duration'!$C$29,'Calculating duration'!$AB51,'Calculating duration'!$F52/(1+AJ$21/100)^('Calculating duration'!$E52/'Calculating duration'!$C$31)))</f>
        <v/>
      </c>
      <c r="AK51" s="72" t="str">
        <f>IF('Calculating duration'!$F51="","",IF('Calculating duration'!$E51='Calculating duration'!$C$29,'Calculating duration'!$AB51,'Calculating duration'!$F52/(1+AK$21/100)^('Calculating duration'!$E52/'Calculating duration'!$C$31)))</f>
        <v/>
      </c>
      <c r="AL51" s="72"/>
      <c r="AM51" s="72"/>
      <c r="AN51" s="57">
        <f>IF('Calculating duration'!$F52="",AN50,AN50+AA51)</f>
        <v>133.62999189254282</v>
      </c>
      <c r="AO51" s="57">
        <f>IF('Calculating duration'!$F52="",AO50,AO50+AB51)</f>
        <v>132.89566527221805</v>
      </c>
      <c r="AP51" s="57">
        <f>IF('Calculating duration'!$F52="",AP50,AP50+AC51)</f>
        <v>132.1665734021974</v>
      </c>
      <c r="AQ51" s="57">
        <f>IF('Calculating duration'!$F52="",AQ50,AQ50+AD51)</f>
        <v>131.44267278476872</v>
      </c>
      <c r="AR51" s="57">
        <f>IF('Calculating duration'!$F52="",AR50,AR50+AE51)</f>
        <v>130.72392032964623</v>
      </c>
      <c r="AS51" s="57">
        <f>IF('Calculating duration'!$F52="",AS50,AS50+AF51)</f>
        <v>130.01027334974205</v>
      </c>
      <c r="AT51" s="57">
        <f>IF('Calculating duration'!$F52="",AT50,AT50+AG51)</f>
        <v>129.3016895569888</v>
      </c>
      <c r="AU51" s="57">
        <f>IF('Calculating duration'!$F52="",AU50,AU50+AH51)</f>
        <v>128.59812705820656</v>
      </c>
      <c r="AV51" s="57">
        <f>IF('Calculating duration'!$F52="",AV50,AV50+AI51)</f>
        <v>127.89954435101922</v>
      </c>
      <c r="AW51" s="57">
        <f>IF('Calculating duration'!$F52="",AW50,AW50+AJ51)</f>
        <v>127.20590031981487</v>
      </c>
      <c r="AX51" s="57">
        <f>IF('Calculating duration'!$F52="",AX50,AX50+AK51)</f>
        <v>126.51715423175449</v>
      </c>
      <c r="AZ51" s="72" t="str">
        <f>IF('Calculating duration'!$F49="","",IF('Calculating duration'!$E49='Calculating duration'!$C$29,'Calculating duration'!$AB49,'Calculating duration'!$F50/(1+AZ$21/100)^('Calculating duration'!$E50/'Calculating duration'!$C$31)))</f>
        <v/>
      </c>
      <c r="BA51" s="72" t="str">
        <f>IF('Calculating duration'!$F49="","",IF('Calculating duration'!$E49='Calculating duration'!$C$29,'Calculating duration'!$AB49,'Calculating duration'!$F50/(1+BA$21/100)^('Calculating duration'!$E50/'Calculating duration'!$C$31)))</f>
        <v/>
      </c>
      <c r="BB51" s="72" t="str">
        <f>IF('Calculating duration'!$F49="","",IF('Calculating duration'!$E49='Calculating duration'!$C$29,'Calculating duration'!$AB49,'Calculating duration'!$F50/(1+BB$21/100)^('Calculating duration'!$E50/'Calculating duration'!$C$31)))</f>
        <v/>
      </c>
      <c r="BC51" s="72" t="str">
        <f>IF('Calculating duration'!$F49="","",IF('Calculating duration'!$E49='Calculating duration'!$C$29,'Calculating duration'!$AB49,'Calculating duration'!$F50/(1+BC$21/100)^('Calculating duration'!$E50/'Calculating duration'!$C$31)))</f>
        <v/>
      </c>
      <c r="BD51" s="72" t="str">
        <f>IF('Calculating duration'!$F49="","",IF('Calculating duration'!$E49='Calculating duration'!$C$29,'Calculating duration'!$AB49,'Calculating duration'!$F50/(1+BD$21/100)^('Calculating duration'!$E50/'Calculating duration'!$C$31)))</f>
        <v/>
      </c>
      <c r="BE51" s="72" t="str">
        <f>IF('Calculating duration'!$F49="","",IF('Calculating duration'!$E49='Calculating duration'!$C$29,'Calculating duration'!$AB49,'Calculating duration'!$F50/(1+BE$21/100)^('Calculating duration'!$E50/'Calculating duration'!$C$31)))</f>
        <v/>
      </c>
      <c r="BF51" s="72" t="str">
        <f>IF('Calculating duration'!$F49="","",IF('Calculating duration'!$E49='Calculating duration'!$C$29,'Calculating duration'!$AB49,'Calculating duration'!$F50/(1+BF$21/100)^('Calculating duration'!$E50/'Calculating duration'!$C$31)))</f>
        <v/>
      </c>
      <c r="BG51" s="72" t="str">
        <f>IF('Calculating duration'!$F49="","",IF('Calculating duration'!$E49='Calculating duration'!$C$29,'Calculating duration'!$AB49,'Calculating duration'!$F50/(1+BG$21/100)^('Calculating duration'!$E50/'Calculating duration'!$C$31)))</f>
        <v/>
      </c>
      <c r="BH51" s="72" t="str">
        <f>IF('Calculating duration'!$F49="","",IF('Calculating duration'!$E49='Calculating duration'!$C$29,'Calculating duration'!$AB49,'Calculating duration'!$F50/(1+BH$21/100)^('Calculating duration'!$E50/'Calculating duration'!$C$31)))</f>
        <v/>
      </c>
      <c r="BI51" s="72" t="str">
        <f>IF('Calculating duration'!$F49="","",IF('Calculating duration'!$E49='Calculating duration'!$C$29,'Calculating duration'!$AB49,'Calculating duration'!$F50/(1+BI$21/100)^('Calculating duration'!$E50/'Calculating duration'!$C$31)))</f>
        <v/>
      </c>
      <c r="BJ51" s="72" t="str">
        <f>IF('Calculating duration'!$F49="","",IF('Calculating duration'!$E49='Calculating duration'!$C$29,'Calculating duration'!$AB49,'Calculating duration'!$F50/(1+BJ$21/100)^('Calculating duration'!$E50/'Calculating duration'!$C$31)))</f>
        <v/>
      </c>
      <c r="BK51" s="72" t="str">
        <f>IF('Calculating duration'!$F49="","",IF('Calculating duration'!$E49='Calculating duration'!$C$29,'Calculating duration'!$AB49,'Calculating duration'!$F50/(1+BK$21/100)^('Calculating duration'!$E50/'Calculating duration'!$C$31)))</f>
        <v/>
      </c>
      <c r="BL51" s="57">
        <f>IF('Calculating duration'!$F52="",BL50,BL50+AZ51)</f>
        <v>163</v>
      </c>
      <c r="BM51" s="57">
        <f>IF('Calculating duration'!$F52="",BM50,BM50+BA51)</f>
        <v>155.60641680864748</v>
      </c>
      <c r="BN51" s="57">
        <f>IF('Calculating duration'!$F52="",BN50,BN50+BB51)</f>
        <v>148.63778150796722</v>
      </c>
      <c r="BO51" s="57">
        <f>IF('Calculating duration'!$F52="",BO50,BO50+BC51)</f>
        <v>142.0659395050674</v>
      </c>
      <c r="BP51" s="57">
        <f>IF('Calculating duration'!$F52="",BP50,BP50+BD51)</f>
        <v>135.86482143397862</v>
      </c>
      <c r="BQ51" s="57">
        <f>IF('Calculating duration'!$F52="",BQ50,BQ50+BE51)</f>
        <v>130.01027334974205</v>
      </c>
      <c r="BR51" s="57">
        <f>IF('Calculating duration'!$F52="",BR50,BR50+BF51)</f>
        <v>124.47990195703214</v>
      </c>
      <c r="BS51" s="57">
        <f>IF('Calculating duration'!$F52="",BS50,BS50+BG51)</f>
        <v>119.25293343813912</v>
      </c>
      <c r="BT51" s="57">
        <f>IF('Calculating duration'!$F52="",BT50,BT50+BH51)</f>
        <v>114.3100845918527</v>
      </c>
      <c r="BU51" s="57">
        <f>IF('Calculating duration'!$F52="",BU50,BU50+BI51)</f>
        <v>109.6334451255275</v>
      </c>
      <c r="BV51" s="57">
        <f>IF('Calculating duration'!$F52="",BV50,BV50+BJ51)</f>
        <v>105.2063700592233</v>
      </c>
      <c r="BW51" s="57">
        <f>IF('Calculating duration'!$F52="",BW50,BW50+BK51)</f>
        <v>101.01338130491476</v>
      </c>
    </row>
    <row r="52" spans="2:75" ht="14.25" x14ac:dyDescent="0.2">
      <c r="B52" s="45" t="s">
        <v>37</v>
      </c>
      <c r="AA52" s="72" t="str">
        <f>IF('Calculating duration'!$F52="","",IF('Calculating duration'!$E52='Calculating duration'!$C$29,'Calculating duration'!$AB52,'Calculating duration'!$F53/(1+AA$21/100)^('Calculating duration'!$E53/'Calculating duration'!$C$31)))</f>
        <v/>
      </c>
      <c r="AB52" s="72" t="str">
        <f>IF('Calculating duration'!$F52="","",IF('Calculating duration'!$E52='Calculating duration'!$C$29,'Calculating duration'!$AB52,'Calculating duration'!$F53/(1+AB$21/100)^('Calculating duration'!$E53/'Calculating duration'!$C$31)))</f>
        <v/>
      </c>
      <c r="AC52" s="72" t="str">
        <f>IF('Calculating duration'!$F52="","",IF('Calculating duration'!$E52='Calculating duration'!$C$29,'Calculating duration'!$AB52,'Calculating duration'!$F53/(1+AC$21/100)^('Calculating duration'!$E53/'Calculating duration'!$C$31)))</f>
        <v/>
      </c>
      <c r="AD52" s="72" t="str">
        <f>IF('Calculating duration'!$F52="","",IF('Calculating duration'!$E52='Calculating duration'!$C$29,'Calculating duration'!$AB52,'Calculating duration'!$F53/(1+AD$21/100)^('Calculating duration'!$E53/'Calculating duration'!$C$31)))</f>
        <v/>
      </c>
      <c r="AE52" s="72" t="str">
        <f>IF('Calculating duration'!$F52="","",IF('Calculating duration'!$E52='Calculating duration'!$C$29,'Calculating duration'!$AB52,'Calculating duration'!$F53/(1+AE$21/100)^('Calculating duration'!$E53/'Calculating duration'!$C$31)))</f>
        <v/>
      </c>
      <c r="AF52" s="72" t="str">
        <f>IF('Calculating duration'!$F52="","",IF('Calculating duration'!$E52='Calculating duration'!$C$29,'Calculating duration'!$AB52,'Calculating duration'!$F53/(1+AF$21/100)^('Calculating duration'!$E53/'Calculating duration'!$C$31)))</f>
        <v/>
      </c>
      <c r="AG52" s="72" t="str">
        <f>IF('Calculating duration'!$F52="","",IF('Calculating duration'!$E52='Calculating duration'!$C$29,'Calculating duration'!$AB52,'Calculating duration'!$F53/(1+AG$21/100)^('Calculating duration'!$E53/'Calculating duration'!$C$31)))</f>
        <v/>
      </c>
      <c r="AH52" s="72" t="str">
        <f>IF('Calculating duration'!$F52="","",IF('Calculating duration'!$E52='Calculating duration'!$C$29,'Calculating duration'!$AB52,'Calculating duration'!$F53/(1+AH$21/100)^('Calculating duration'!$E53/'Calculating duration'!$C$31)))</f>
        <v/>
      </c>
      <c r="AI52" s="72" t="str">
        <f>IF('Calculating duration'!$F52="","",IF('Calculating duration'!$E52='Calculating duration'!$C$29,'Calculating duration'!$AB52,'Calculating duration'!$F53/(1+AI$21/100)^('Calculating duration'!$E53/'Calculating duration'!$C$31)))</f>
        <v/>
      </c>
      <c r="AJ52" s="72" t="str">
        <f>IF('Calculating duration'!$F52="","",IF('Calculating duration'!$E52='Calculating duration'!$C$29,'Calculating duration'!$AB52,'Calculating duration'!$F53/(1+AJ$21/100)^('Calculating duration'!$E53/'Calculating duration'!$C$31)))</f>
        <v/>
      </c>
      <c r="AK52" s="72" t="str">
        <f>IF('Calculating duration'!$F52="","",IF('Calculating duration'!$E52='Calculating duration'!$C$29,'Calculating duration'!$AB52,'Calculating duration'!$F53/(1+AK$21/100)^('Calculating duration'!$E53/'Calculating duration'!$C$31)))</f>
        <v/>
      </c>
      <c r="AL52" s="72"/>
      <c r="AM52" s="72"/>
      <c r="AN52" s="57">
        <f>IF('Calculating duration'!$F53="",AN51,AN51+AA52)</f>
        <v>133.62999189254282</v>
      </c>
      <c r="AO52" s="57">
        <f>IF('Calculating duration'!$F53="",AO51,AO51+AB52)</f>
        <v>132.89566527221805</v>
      </c>
      <c r="AP52" s="57">
        <f>IF('Calculating duration'!$F53="",AP51,AP51+AC52)</f>
        <v>132.1665734021974</v>
      </c>
      <c r="AQ52" s="57">
        <f>IF('Calculating duration'!$F53="",AQ51,AQ51+AD52)</f>
        <v>131.44267278476872</v>
      </c>
      <c r="AR52" s="57">
        <f>IF('Calculating duration'!$F53="",AR51,AR51+AE52)</f>
        <v>130.72392032964623</v>
      </c>
      <c r="AS52" s="57">
        <f>IF('Calculating duration'!$F53="",AS51,AS51+AF52)</f>
        <v>130.01027334974205</v>
      </c>
      <c r="AT52" s="57">
        <f>IF('Calculating duration'!$F53="",AT51,AT51+AG52)</f>
        <v>129.3016895569888</v>
      </c>
      <c r="AU52" s="57">
        <f>IF('Calculating duration'!$F53="",AU51,AU51+AH52)</f>
        <v>128.59812705820656</v>
      </c>
      <c r="AV52" s="57">
        <f>IF('Calculating duration'!$F53="",AV51,AV51+AI52)</f>
        <v>127.89954435101922</v>
      </c>
      <c r="AW52" s="57">
        <f>IF('Calculating duration'!$F53="",AW51,AW51+AJ52)</f>
        <v>127.20590031981487</v>
      </c>
      <c r="AX52" s="57">
        <f>IF('Calculating duration'!$F53="",AX51,AX51+AK52)</f>
        <v>126.51715423175449</v>
      </c>
      <c r="AZ52" s="72" t="str">
        <f>IF('Calculating duration'!$F51="","",IF('Calculating duration'!$E51='Calculating duration'!$C$29,'Calculating duration'!$AB51,'Calculating duration'!$F52/(1+AZ$21/100)^('Calculating duration'!$E52/'Calculating duration'!$C$31)))</f>
        <v/>
      </c>
      <c r="BA52" s="72" t="str">
        <f>IF('Calculating duration'!$F51="","",IF('Calculating duration'!$E51='Calculating duration'!$C$29,'Calculating duration'!$AB51,'Calculating duration'!$F52/(1+BA$21/100)^('Calculating duration'!$E52/'Calculating duration'!$C$31)))</f>
        <v/>
      </c>
      <c r="BB52" s="72" t="str">
        <f>IF('Calculating duration'!$F51="","",IF('Calculating duration'!$E51='Calculating duration'!$C$29,'Calculating duration'!$AB51,'Calculating duration'!$F52/(1+BB$21/100)^('Calculating duration'!$E52/'Calculating duration'!$C$31)))</f>
        <v/>
      </c>
      <c r="BC52" s="72" t="str">
        <f>IF('Calculating duration'!$F51="","",IF('Calculating duration'!$E51='Calculating duration'!$C$29,'Calculating duration'!$AB51,'Calculating duration'!$F52/(1+BC$21/100)^('Calculating duration'!$E52/'Calculating duration'!$C$31)))</f>
        <v/>
      </c>
      <c r="BD52" s="72" t="str">
        <f>IF('Calculating duration'!$F51="","",IF('Calculating duration'!$E51='Calculating duration'!$C$29,'Calculating duration'!$AB51,'Calculating duration'!$F52/(1+BD$21/100)^('Calculating duration'!$E52/'Calculating duration'!$C$31)))</f>
        <v/>
      </c>
      <c r="BE52" s="72" t="str">
        <f>IF('Calculating duration'!$F51="","",IF('Calculating duration'!$E51='Calculating duration'!$C$29,'Calculating duration'!$AB51,'Calculating duration'!$F52/(1+BE$21/100)^('Calculating duration'!$E52/'Calculating duration'!$C$31)))</f>
        <v/>
      </c>
      <c r="BF52" s="72" t="str">
        <f>IF('Calculating duration'!$F51="","",IF('Calculating duration'!$E51='Calculating duration'!$C$29,'Calculating duration'!$AB51,'Calculating duration'!$F52/(1+BF$21/100)^('Calculating duration'!$E52/'Calculating duration'!$C$31)))</f>
        <v/>
      </c>
      <c r="BG52" s="72" t="str">
        <f>IF('Calculating duration'!$F51="","",IF('Calculating duration'!$E51='Calculating duration'!$C$29,'Calculating duration'!$AB51,'Calculating duration'!$F52/(1+BG$21/100)^('Calculating duration'!$E52/'Calculating duration'!$C$31)))</f>
        <v/>
      </c>
      <c r="BH52" s="72" t="str">
        <f>IF('Calculating duration'!$F51="","",IF('Calculating duration'!$E51='Calculating duration'!$C$29,'Calculating duration'!$AB51,'Calculating duration'!$F52/(1+BH$21/100)^('Calculating duration'!$E52/'Calculating duration'!$C$31)))</f>
        <v/>
      </c>
      <c r="BI52" s="72" t="str">
        <f>IF('Calculating duration'!$F51="","",IF('Calculating duration'!$E51='Calculating duration'!$C$29,'Calculating duration'!$AB51,'Calculating duration'!$F52/(1+BI$21/100)^('Calculating duration'!$E52/'Calculating duration'!$C$31)))</f>
        <v/>
      </c>
      <c r="BJ52" s="72" t="str">
        <f>IF('Calculating duration'!$F51="","",IF('Calculating duration'!$E51='Calculating duration'!$C$29,'Calculating duration'!$AB51,'Calculating duration'!$F52/(1+BJ$21/100)^('Calculating duration'!$E52/'Calculating duration'!$C$31)))</f>
        <v/>
      </c>
      <c r="BK52" s="72" t="str">
        <f>IF('Calculating duration'!$F51="","",IF('Calculating duration'!$E51='Calculating duration'!$C$29,'Calculating duration'!$AB51,'Calculating duration'!$F52/(1+BK$21/100)^('Calculating duration'!$E52/'Calculating duration'!$C$31)))</f>
        <v/>
      </c>
      <c r="BL52" s="57">
        <f>IF('Calculating duration'!$F53="",BL51,BL51+AZ52)</f>
        <v>163</v>
      </c>
      <c r="BM52" s="57">
        <f>IF('Calculating duration'!$F53="",BM51,BM51+BA52)</f>
        <v>155.60641680864748</v>
      </c>
      <c r="BN52" s="57">
        <f>IF('Calculating duration'!$F53="",BN51,BN51+BB52)</f>
        <v>148.63778150796722</v>
      </c>
      <c r="BO52" s="57">
        <f>IF('Calculating duration'!$F53="",BO51,BO51+BC52)</f>
        <v>142.0659395050674</v>
      </c>
      <c r="BP52" s="57">
        <f>IF('Calculating duration'!$F53="",BP51,BP51+BD52)</f>
        <v>135.86482143397862</v>
      </c>
      <c r="BQ52" s="57">
        <f>IF('Calculating duration'!$F53="",BQ51,BQ51+BE52)</f>
        <v>130.01027334974205</v>
      </c>
      <c r="BR52" s="57">
        <f>IF('Calculating duration'!$F53="",BR51,BR51+BF52)</f>
        <v>124.47990195703214</v>
      </c>
      <c r="BS52" s="57">
        <f>IF('Calculating duration'!$F53="",BS51,BS51+BG52)</f>
        <v>119.25293343813912</v>
      </c>
      <c r="BT52" s="57">
        <f>IF('Calculating duration'!$F53="",BT51,BT51+BH52)</f>
        <v>114.3100845918527</v>
      </c>
      <c r="BU52" s="57">
        <f>IF('Calculating duration'!$F53="",BU51,BU51+BI52)</f>
        <v>109.6334451255275</v>
      </c>
      <c r="BV52" s="57">
        <f>IF('Calculating duration'!$F53="",BV51,BV51+BJ52)</f>
        <v>105.2063700592233</v>
      </c>
      <c r="BW52" s="57">
        <f>IF('Calculating duration'!$F53="",BW51,BW51+BK52)</f>
        <v>101.01338130491476</v>
      </c>
    </row>
    <row r="53" spans="2:75" x14ac:dyDescent="0.2">
      <c r="B53" s="49"/>
      <c r="AA53" s="72" t="str">
        <f>IF('Calculating duration'!$F53="","",IF('Calculating duration'!$E53='Calculating duration'!$C$29,'Calculating duration'!$AB53,'Calculating duration'!$F54/(1+AA$21/100)^('Calculating duration'!$E54/'Calculating duration'!$C$31)))</f>
        <v/>
      </c>
      <c r="AB53" s="72" t="str">
        <f>IF('Calculating duration'!$F53="","",IF('Calculating duration'!$E53='Calculating duration'!$C$29,'Calculating duration'!$AB53,'Calculating duration'!$F54/(1+AB$21/100)^('Calculating duration'!$E54/'Calculating duration'!$C$31)))</f>
        <v/>
      </c>
      <c r="AC53" s="72" t="str">
        <f>IF('Calculating duration'!$F53="","",IF('Calculating duration'!$E53='Calculating duration'!$C$29,'Calculating duration'!$AB53,'Calculating duration'!$F54/(1+AC$21/100)^('Calculating duration'!$E54/'Calculating duration'!$C$31)))</f>
        <v/>
      </c>
      <c r="AD53" s="72" t="str">
        <f>IF('Calculating duration'!$F53="","",IF('Calculating duration'!$E53='Calculating duration'!$C$29,'Calculating duration'!$AB53,'Calculating duration'!$F54/(1+AD$21/100)^('Calculating duration'!$E54/'Calculating duration'!$C$31)))</f>
        <v/>
      </c>
      <c r="AE53" s="72" t="str">
        <f>IF('Calculating duration'!$F53="","",IF('Calculating duration'!$E53='Calculating duration'!$C$29,'Calculating duration'!$AB53,'Calculating duration'!$F54/(1+AE$21/100)^('Calculating duration'!$E54/'Calculating duration'!$C$31)))</f>
        <v/>
      </c>
      <c r="AF53" s="72" t="str">
        <f>IF('Calculating duration'!$F53="","",IF('Calculating duration'!$E53='Calculating duration'!$C$29,'Calculating duration'!$AB53,'Calculating duration'!$F54/(1+AF$21/100)^('Calculating duration'!$E54/'Calculating duration'!$C$31)))</f>
        <v/>
      </c>
      <c r="AG53" s="72" t="str">
        <f>IF('Calculating duration'!$F53="","",IF('Calculating duration'!$E53='Calculating duration'!$C$29,'Calculating duration'!$AB53,'Calculating duration'!$F54/(1+AG$21/100)^('Calculating duration'!$E54/'Calculating duration'!$C$31)))</f>
        <v/>
      </c>
      <c r="AH53" s="72" t="str">
        <f>IF('Calculating duration'!$F53="","",IF('Calculating duration'!$E53='Calculating duration'!$C$29,'Calculating duration'!$AB53,'Calculating duration'!$F54/(1+AH$21/100)^('Calculating duration'!$E54/'Calculating duration'!$C$31)))</f>
        <v/>
      </c>
      <c r="AI53" s="72" t="str">
        <f>IF('Calculating duration'!$F53="","",IF('Calculating duration'!$E53='Calculating duration'!$C$29,'Calculating duration'!$AB53,'Calculating duration'!$F54/(1+AI$21/100)^('Calculating duration'!$E54/'Calculating duration'!$C$31)))</f>
        <v/>
      </c>
      <c r="AJ53" s="72" t="str">
        <f>IF('Calculating duration'!$F53="","",IF('Calculating duration'!$E53='Calculating duration'!$C$29,'Calculating duration'!$AB53,'Calculating duration'!$F54/(1+AJ$21/100)^('Calculating duration'!$E54/'Calculating duration'!$C$31)))</f>
        <v/>
      </c>
      <c r="AK53" s="72" t="str">
        <f>IF('Calculating duration'!$F53="","",IF('Calculating duration'!$E53='Calculating duration'!$C$29,'Calculating duration'!$AB53,'Calculating duration'!$F54/(1+AK$21/100)^('Calculating duration'!$E54/'Calculating duration'!$C$31)))</f>
        <v/>
      </c>
      <c r="AL53" s="72"/>
      <c r="AM53" s="72"/>
      <c r="AN53" s="57">
        <f>IF('Calculating duration'!$F54="",AN52,AN52+AA53)</f>
        <v>133.62999189254282</v>
      </c>
      <c r="AO53" s="57">
        <f>IF('Calculating duration'!$F54="",AO52,AO52+AB53)</f>
        <v>132.89566527221805</v>
      </c>
      <c r="AP53" s="57">
        <f>IF('Calculating duration'!$F54="",AP52,AP52+AC53)</f>
        <v>132.1665734021974</v>
      </c>
      <c r="AQ53" s="57">
        <f>IF('Calculating duration'!$F54="",AQ52,AQ52+AD53)</f>
        <v>131.44267278476872</v>
      </c>
      <c r="AR53" s="57">
        <f>IF('Calculating duration'!$F54="",AR52,AR52+AE53)</f>
        <v>130.72392032964623</v>
      </c>
      <c r="AS53" s="57">
        <f>IF('Calculating duration'!$F54="",AS52,AS52+AF53)</f>
        <v>130.01027334974205</v>
      </c>
      <c r="AT53" s="57">
        <f>IF('Calculating duration'!$F54="",AT52,AT52+AG53)</f>
        <v>129.3016895569888</v>
      </c>
      <c r="AU53" s="57">
        <f>IF('Calculating duration'!$F54="",AU52,AU52+AH53)</f>
        <v>128.59812705820656</v>
      </c>
      <c r="AV53" s="57">
        <f>IF('Calculating duration'!$F54="",AV52,AV52+AI53)</f>
        <v>127.89954435101922</v>
      </c>
      <c r="AW53" s="57">
        <f>IF('Calculating duration'!$F54="",AW52,AW52+AJ53)</f>
        <v>127.20590031981487</v>
      </c>
      <c r="AX53" s="57">
        <f>IF('Calculating duration'!$F54="",AX52,AX52+AK53)</f>
        <v>126.51715423175449</v>
      </c>
      <c r="AZ53" s="72" t="str">
        <f>IF('Calculating duration'!$F52="","",IF('Calculating duration'!$E52='Calculating duration'!$C$29,'Calculating duration'!$AB52,'Calculating duration'!$F53/(1+AZ$21/100)^('Calculating duration'!$E53/'Calculating duration'!$C$31)))</f>
        <v/>
      </c>
      <c r="BA53" s="72" t="str">
        <f>IF('Calculating duration'!$F52="","",IF('Calculating duration'!$E52='Calculating duration'!$C$29,'Calculating duration'!$AB52,'Calculating duration'!$F53/(1+BA$21/100)^('Calculating duration'!$E53/'Calculating duration'!$C$31)))</f>
        <v/>
      </c>
      <c r="BB53" s="72" t="str">
        <f>IF('Calculating duration'!$F52="","",IF('Calculating duration'!$E52='Calculating duration'!$C$29,'Calculating duration'!$AB52,'Calculating duration'!$F53/(1+BB$21/100)^('Calculating duration'!$E53/'Calculating duration'!$C$31)))</f>
        <v/>
      </c>
      <c r="BC53" s="72" t="str">
        <f>IF('Calculating duration'!$F52="","",IF('Calculating duration'!$E52='Calculating duration'!$C$29,'Calculating duration'!$AB52,'Calculating duration'!$F53/(1+BC$21/100)^('Calculating duration'!$E53/'Calculating duration'!$C$31)))</f>
        <v/>
      </c>
      <c r="BD53" s="72" t="str">
        <f>IF('Calculating duration'!$F52="","",IF('Calculating duration'!$E52='Calculating duration'!$C$29,'Calculating duration'!$AB52,'Calculating duration'!$F53/(1+BD$21/100)^('Calculating duration'!$E53/'Calculating duration'!$C$31)))</f>
        <v/>
      </c>
      <c r="BE53" s="72" t="str">
        <f>IF('Calculating duration'!$F52="","",IF('Calculating duration'!$E52='Calculating duration'!$C$29,'Calculating duration'!$AB52,'Calculating duration'!$F53/(1+BE$21/100)^('Calculating duration'!$E53/'Calculating duration'!$C$31)))</f>
        <v/>
      </c>
      <c r="BF53" s="72" t="str">
        <f>IF('Calculating duration'!$F52="","",IF('Calculating duration'!$E52='Calculating duration'!$C$29,'Calculating duration'!$AB52,'Calculating duration'!$F53/(1+BF$21/100)^('Calculating duration'!$E53/'Calculating duration'!$C$31)))</f>
        <v/>
      </c>
      <c r="BG53" s="72" t="str">
        <f>IF('Calculating duration'!$F52="","",IF('Calculating duration'!$E52='Calculating duration'!$C$29,'Calculating duration'!$AB52,'Calculating duration'!$F53/(1+BG$21/100)^('Calculating duration'!$E53/'Calculating duration'!$C$31)))</f>
        <v/>
      </c>
      <c r="BH53" s="72" t="str">
        <f>IF('Calculating duration'!$F52="","",IF('Calculating duration'!$E52='Calculating duration'!$C$29,'Calculating duration'!$AB52,'Calculating duration'!$F53/(1+BH$21/100)^('Calculating duration'!$E53/'Calculating duration'!$C$31)))</f>
        <v/>
      </c>
      <c r="BI53" s="72" t="str">
        <f>IF('Calculating duration'!$F52="","",IF('Calculating duration'!$E52='Calculating duration'!$C$29,'Calculating duration'!$AB52,'Calculating duration'!$F53/(1+BI$21/100)^('Calculating duration'!$E53/'Calculating duration'!$C$31)))</f>
        <v/>
      </c>
      <c r="BJ53" s="72" t="str">
        <f>IF('Calculating duration'!$F52="","",IF('Calculating duration'!$E52='Calculating duration'!$C$29,'Calculating duration'!$AB52,'Calculating duration'!$F53/(1+BJ$21/100)^('Calculating duration'!$E53/'Calculating duration'!$C$31)))</f>
        <v/>
      </c>
      <c r="BK53" s="72" t="str">
        <f>IF('Calculating duration'!$F52="","",IF('Calculating duration'!$E52='Calculating duration'!$C$29,'Calculating duration'!$AB52,'Calculating duration'!$F53/(1+BK$21/100)^('Calculating duration'!$E53/'Calculating duration'!$C$31)))</f>
        <v/>
      </c>
      <c r="BL53" s="57">
        <f>IF('Calculating duration'!$F54="",BL52,BL52+AZ53)</f>
        <v>163</v>
      </c>
      <c r="BM53" s="57">
        <f>IF('Calculating duration'!$F54="",BM52,BM52+BA53)</f>
        <v>155.60641680864748</v>
      </c>
      <c r="BN53" s="57">
        <f>IF('Calculating duration'!$F54="",BN52,BN52+BB53)</f>
        <v>148.63778150796722</v>
      </c>
      <c r="BO53" s="57">
        <f>IF('Calculating duration'!$F54="",BO52,BO52+BC53)</f>
        <v>142.0659395050674</v>
      </c>
      <c r="BP53" s="57">
        <f>IF('Calculating duration'!$F54="",BP52,BP52+BD53)</f>
        <v>135.86482143397862</v>
      </c>
      <c r="BQ53" s="57">
        <f>IF('Calculating duration'!$F54="",BQ52,BQ52+BE53)</f>
        <v>130.01027334974205</v>
      </c>
      <c r="BR53" s="57">
        <f>IF('Calculating duration'!$F54="",BR52,BR52+BF53)</f>
        <v>124.47990195703214</v>
      </c>
      <c r="BS53" s="57">
        <f>IF('Calculating duration'!$F54="",BS52,BS52+BG53)</f>
        <v>119.25293343813912</v>
      </c>
      <c r="BT53" s="57">
        <f>IF('Calculating duration'!$F54="",BT52,BT52+BH53)</f>
        <v>114.3100845918527</v>
      </c>
      <c r="BU53" s="57">
        <f>IF('Calculating duration'!$F54="",BU52,BU52+BI53)</f>
        <v>109.6334451255275</v>
      </c>
      <c r="BV53" s="57">
        <f>IF('Calculating duration'!$F54="",BV52,BV52+BJ53)</f>
        <v>105.2063700592233</v>
      </c>
      <c r="BW53" s="57">
        <f>IF('Calculating duration'!$F54="",BW52,BW52+BK53)</f>
        <v>101.01338130491476</v>
      </c>
    </row>
    <row r="54" spans="2:75" x14ac:dyDescent="0.2">
      <c r="AA54" s="72" t="str">
        <f>IF('Calculating duration'!$F54="","",IF('Calculating duration'!$E54='Calculating duration'!$C$29,'Calculating duration'!$AB54,'Calculating duration'!$F55/(1+AA$21/100)^('Calculating duration'!$E55/'Calculating duration'!$C$31)))</f>
        <v/>
      </c>
      <c r="AB54" s="72" t="str">
        <f>IF('Calculating duration'!$F54="","",IF('Calculating duration'!$E54='Calculating duration'!$C$29,'Calculating duration'!$AB54,'Calculating duration'!$F55/(1+AB$21/100)^('Calculating duration'!$E55/'Calculating duration'!$C$31)))</f>
        <v/>
      </c>
      <c r="AC54" s="72" t="str">
        <f>IF('Calculating duration'!$F54="","",IF('Calculating duration'!$E54='Calculating duration'!$C$29,'Calculating duration'!$AB54,'Calculating duration'!$F55/(1+AC$21/100)^('Calculating duration'!$E55/'Calculating duration'!$C$31)))</f>
        <v/>
      </c>
      <c r="AD54" s="72" t="str">
        <f>IF('Calculating duration'!$F54="","",IF('Calculating duration'!$E54='Calculating duration'!$C$29,'Calculating duration'!$AB54,'Calculating duration'!$F55/(1+AD$21/100)^('Calculating duration'!$E55/'Calculating duration'!$C$31)))</f>
        <v/>
      </c>
      <c r="AE54" s="72" t="str">
        <f>IF('Calculating duration'!$F54="","",IF('Calculating duration'!$E54='Calculating duration'!$C$29,'Calculating duration'!$AB54,'Calculating duration'!$F55/(1+AE$21/100)^('Calculating duration'!$E55/'Calculating duration'!$C$31)))</f>
        <v/>
      </c>
      <c r="AF54" s="72" t="str">
        <f>IF('Calculating duration'!$F54="","",IF('Calculating duration'!$E54='Calculating duration'!$C$29,'Calculating duration'!$AB54,'Calculating duration'!$F55/(1+AF$21/100)^('Calculating duration'!$E55/'Calculating duration'!$C$31)))</f>
        <v/>
      </c>
      <c r="AG54" s="72" t="str">
        <f>IF('Calculating duration'!$F54="","",IF('Calculating duration'!$E54='Calculating duration'!$C$29,'Calculating duration'!$AB54,'Calculating duration'!$F55/(1+AG$21/100)^('Calculating duration'!$E55/'Calculating duration'!$C$31)))</f>
        <v/>
      </c>
      <c r="AH54" s="72" t="str">
        <f>IF('Calculating duration'!$F54="","",IF('Calculating duration'!$E54='Calculating duration'!$C$29,'Calculating duration'!$AB54,'Calculating duration'!$F55/(1+AH$21/100)^('Calculating duration'!$E55/'Calculating duration'!$C$31)))</f>
        <v/>
      </c>
      <c r="AI54" s="72" t="str">
        <f>IF('Calculating duration'!$F54="","",IF('Calculating duration'!$E54='Calculating duration'!$C$29,'Calculating duration'!$AB54,'Calculating duration'!$F55/(1+AI$21/100)^('Calculating duration'!$E55/'Calculating duration'!$C$31)))</f>
        <v/>
      </c>
      <c r="AJ54" s="72" t="str">
        <f>IF('Calculating duration'!$F54="","",IF('Calculating duration'!$E54='Calculating duration'!$C$29,'Calculating duration'!$AB54,'Calculating duration'!$F55/(1+AJ$21/100)^('Calculating duration'!$E55/'Calculating duration'!$C$31)))</f>
        <v/>
      </c>
      <c r="AK54" s="72" t="str">
        <f>IF('Calculating duration'!$F54="","",IF('Calculating duration'!$E54='Calculating duration'!$C$29,'Calculating duration'!$AB54,'Calculating duration'!$F55/(1+AK$21/100)^('Calculating duration'!$E55/'Calculating duration'!$C$31)))</f>
        <v/>
      </c>
      <c r="AL54" s="72"/>
      <c r="AM54" s="72"/>
      <c r="AN54" s="57">
        <f>IF('Calculating duration'!$F55="",AN53,AN53+AA54)</f>
        <v>133.62999189254282</v>
      </c>
      <c r="AO54" s="57">
        <f>IF('Calculating duration'!$F55="",AO53,AO53+AB54)</f>
        <v>132.89566527221805</v>
      </c>
      <c r="AP54" s="57">
        <f>IF('Calculating duration'!$F55="",AP53,AP53+AC54)</f>
        <v>132.1665734021974</v>
      </c>
      <c r="AQ54" s="57">
        <f>IF('Calculating duration'!$F55="",AQ53,AQ53+AD54)</f>
        <v>131.44267278476872</v>
      </c>
      <c r="AR54" s="57">
        <f>IF('Calculating duration'!$F55="",AR53,AR53+AE54)</f>
        <v>130.72392032964623</v>
      </c>
      <c r="AS54" s="57">
        <f>IF('Calculating duration'!$F55="",AS53,AS53+AF54)</f>
        <v>130.01027334974205</v>
      </c>
      <c r="AT54" s="57">
        <f>IF('Calculating duration'!$F55="",AT53,AT53+AG54)</f>
        <v>129.3016895569888</v>
      </c>
      <c r="AU54" s="57">
        <f>IF('Calculating duration'!$F55="",AU53,AU53+AH54)</f>
        <v>128.59812705820656</v>
      </c>
      <c r="AV54" s="57">
        <f>IF('Calculating duration'!$F55="",AV53,AV53+AI54)</f>
        <v>127.89954435101922</v>
      </c>
      <c r="AW54" s="57">
        <f>IF('Calculating duration'!$F55="",AW53,AW53+AJ54)</f>
        <v>127.20590031981487</v>
      </c>
      <c r="AX54" s="57">
        <f>IF('Calculating duration'!$F55="",AX53,AX53+AK54)</f>
        <v>126.51715423175449</v>
      </c>
      <c r="AZ54" s="72" t="str">
        <f>IF('Calculating duration'!$F53="","",IF('Calculating duration'!$E53='Calculating duration'!$C$29,'Calculating duration'!$AB53,'Calculating duration'!$F54/(1+AZ$21/100)^('Calculating duration'!$E54/'Calculating duration'!$C$31)))</f>
        <v/>
      </c>
      <c r="BA54" s="72" t="str">
        <f>IF('Calculating duration'!$F53="","",IF('Calculating duration'!$E53='Calculating duration'!$C$29,'Calculating duration'!$AB53,'Calculating duration'!$F54/(1+BA$21/100)^('Calculating duration'!$E54/'Calculating duration'!$C$31)))</f>
        <v/>
      </c>
      <c r="BB54" s="72" t="str">
        <f>IF('Calculating duration'!$F53="","",IF('Calculating duration'!$E53='Calculating duration'!$C$29,'Calculating duration'!$AB53,'Calculating duration'!$F54/(1+BB$21/100)^('Calculating duration'!$E54/'Calculating duration'!$C$31)))</f>
        <v/>
      </c>
      <c r="BC54" s="72" t="str">
        <f>IF('Calculating duration'!$F53="","",IF('Calculating duration'!$E53='Calculating duration'!$C$29,'Calculating duration'!$AB53,'Calculating duration'!$F54/(1+BC$21/100)^('Calculating duration'!$E54/'Calculating duration'!$C$31)))</f>
        <v/>
      </c>
      <c r="BD54" s="72" t="str">
        <f>IF('Calculating duration'!$F53="","",IF('Calculating duration'!$E53='Calculating duration'!$C$29,'Calculating duration'!$AB53,'Calculating duration'!$F54/(1+BD$21/100)^('Calculating duration'!$E54/'Calculating duration'!$C$31)))</f>
        <v/>
      </c>
      <c r="BE54" s="72" t="str">
        <f>IF('Calculating duration'!$F53="","",IF('Calculating duration'!$E53='Calculating duration'!$C$29,'Calculating duration'!$AB53,'Calculating duration'!$F54/(1+BE$21/100)^('Calculating duration'!$E54/'Calculating duration'!$C$31)))</f>
        <v/>
      </c>
      <c r="BF54" s="72" t="str">
        <f>IF('Calculating duration'!$F53="","",IF('Calculating duration'!$E53='Calculating duration'!$C$29,'Calculating duration'!$AB53,'Calculating duration'!$F54/(1+BF$21/100)^('Calculating duration'!$E54/'Calculating duration'!$C$31)))</f>
        <v/>
      </c>
      <c r="BG54" s="72" t="str">
        <f>IF('Calculating duration'!$F53="","",IF('Calculating duration'!$E53='Calculating duration'!$C$29,'Calculating duration'!$AB53,'Calculating duration'!$F54/(1+BG$21/100)^('Calculating duration'!$E54/'Calculating duration'!$C$31)))</f>
        <v/>
      </c>
      <c r="BH54" s="72" t="str">
        <f>IF('Calculating duration'!$F53="","",IF('Calculating duration'!$E53='Calculating duration'!$C$29,'Calculating duration'!$AB53,'Calculating duration'!$F54/(1+BH$21/100)^('Calculating duration'!$E54/'Calculating duration'!$C$31)))</f>
        <v/>
      </c>
      <c r="BI54" s="72" t="str">
        <f>IF('Calculating duration'!$F53="","",IF('Calculating duration'!$E53='Calculating duration'!$C$29,'Calculating duration'!$AB53,'Calculating duration'!$F54/(1+BI$21/100)^('Calculating duration'!$E54/'Calculating duration'!$C$31)))</f>
        <v/>
      </c>
      <c r="BJ54" s="72" t="str">
        <f>IF('Calculating duration'!$F53="","",IF('Calculating duration'!$E53='Calculating duration'!$C$29,'Calculating duration'!$AB53,'Calculating duration'!$F54/(1+BJ$21/100)^('Calculating duration'!$E54/'Calculating duration'!$C$31)))</f>
        <v/>
      </c>
      <c r="BK54" s="72" t="str">
        <f>IF('Calculating duration'!$F53="","",IF('Calculating duration'!$E53='Calculating duration'!$C$29,'Calculating duration'!$AB53,'Calculating duration'!$F54/(1+BK$21/100)^('Calculating duration'!$E54/'Calculating duration'!$C$31)))</f>
        <v/>
      </c>
      <c r="BL54" s="57">
        <f>IF('Calculating duration'!$F55="",BL53,BL53+AZ54)</f>
        <v>163</v>
      </c>
      <c r="BM54" s="57">
        <f>IF('Calculating duration'!$F55="",BM53,BM53+BA54)</f>
        <v>155.60641680864748</v>
      </c>
      <c r="BN54" s="57">
        <f>IF('Calculating duration'!$F55="",BN53,BN53+BB54)</f>
        <v>148.63778150796722</v>
      </c>
      <c r="BO54" s="57">
        <f>IF('Calculating duration'!$F55="",BO53,BO53+BC54)</f>
        <v>142.0659395050674</v>
      </c>
      <c r="BP54" s="57">
        <f>IF('Calculating duration'!$F55="",BP53,BP53+BD54)</f>
        <v>135.86482143397862</v>
      </c>
      <c r="BQ54" s="57">
        <f>IF('Calculating duration'!$F55="",BQ53,BQ53+BE54)</f>
        <v>130.01027334974205</v>
      </c>
      <c r="BR54" s="57">
        <f>IF('Calculating duration'!$F55="",BR53,BR53+BF54)</f>
        <v>124.47990195703214</v>
      </c>
      <c r="BS54" s="57">
        <f>IF('Calculating duration'!$F55="",BS53,BS53+BG54)</f>
        <v>119.25293343813912</v>
      </c>
      <c r="BT54" s="57">
        <f>IF('Calculating duration'!$F55="",BT53,BT53+BH54)</f>
        <v>114.3100845918527</v>
      </c>
      <c r="BU54" s="57">
        <f>IF('Calculating duration'!$F55="",BU53,BU53+BI54)</f>
        <v>109.6334451255275</v>
      </c>
      <c r="BV54" s="57">
        <f>IF('Calculating duration'!$F55="",BV53,BV53+BJ54)</f>
        <v>105.2063700592233</v>
      </c>
      <c r="BW54" s="57">
        <f>IF('Calculating duration'!$F55="",BW53,BW53+BK54)</f>
        <v>101.01338130491476</v>
      </c>
    </row>
    <row r="55" spans="2:75" x14ac:dyDescent="0.2">
      <c r="AA55" s="72" t="str">
        <f>IF('Calculating duration'!$F55="","",IF('Calculating duration'!$E55='Calculating duration'!$C$29,'Calculating duration'!$AB55,'Calculating duration'!$F56/(1+AA$21/100)^('Calculating duration'!$E56/'Calculating duration'!$C$31)))</f>
        <v/>
      </c>
      <c r="AB55" s="72" t="str">
        <f>IF('Calculating duration'!$F55="","",IF('Calculating duration'!$E55='Calculating duration'!$C$29,'Calculating duration'!$AB55,'Calculating duration'!$F56/(1+AB$21/100)^('Calculating duration'!$E56/'Calculating duration'!$C$31)))</f>
        <v/>
      </c>
      <c r="AC55" s="72" t="str">
        <f>IF('Calculating duration'!$F55="","",IF('Calculating duration'!$E55='Calculating duration'!$C$29,'Calculating duration'!$AB55,'Calculating duration'!$F56/(1+AC$21/100)^('Calculating duration'!$E56/'Calculating duration'!$C$31)))</f>
        <v/>
      </c>
      <c r="AD55" s="72" t="str">
        <f>IF('Calculating duration'!$F55="","",IF('Calculating duration'!$E55='Calculating duration'!$C$29,'Calculating duration'!$AB55,'Calculating duration'!$F56/(1+AD$21/100)^('Calculating duration'!$E56/'Calculating duration'!$C$31)))</f>
        <v/>
      </c>
      <c r="AE55" s="72" t="str">
        <f>IF('Calculating duration'!$F55="","",IF('Calculating duration'!$E55='Calculating duration'!$C$29,'Calculating duration'!$AB55,'Calculating duration'!$F56/(1+AE$21/100)^('Calculating duration'!$E56/'Calculating duration'!$C$31)))</f>
        <v/>
      </c>
      <c r="AF55" s="72" t="str">
        <f>IF('Calculating duration'!$F55="","",IF('Calculating duration'!$E55='Calculating duration'!$C$29,'Calculating duration'!$AB55,'Calculating duration'!$F56/(1+AF$21/100)^('Calculating duration'!$E56/'Calculating duration'!$C$31)))</f>
        <v/>
      </c>
      <c r="AG55" s="72" t="str">
        <f>IF('Calculating duration'!$F55="","",IF('Calculating duration'!$E55='Calculating duration'!$C$29,'Calculating duration'!$AB55,'Calculating duration'!$F56/(1+AG$21/100)^('Calculating duration'!$E56/'Calculating duration'!$C$31)))</f>
        <v/>
      </c>
      <c r="AH55" s="72" t="str">
        <f>IF('Calculating duration'!$F55="","",IF('Calculating duration'!$E55='Calculating duration'!$C$29,'Calculating duration'!$AB55,'Calculating duration'!$F56/(1+AH$21/100)^('Calculating duration'!$E56/'Calculating duration'!$C$31)))</f>
        <v/>
      </c>
      <c r="AI55" s="72" t="str">
        <f>IF('Calculating duration'!$F55="","",IF('Calculating duration'!$E55='Calculating duration'!$C$29,'Calculating duration'!$AB55,'Calculating duration'!$F56/(1+AI$21/100)^('Calculating duration'!$E56/'Calculating duration'!$C$31)))</f>
        <v/>
      </c>
      <c r="AJ55" s="72" t="str">
        <f>IF('Calculating duration'!$F55="","",IF('Calculating duration'!$E55='Calculating duration'!$C$29,'Calculating duration'!$AB55,'Calculating duration'!$F56/(1+AJ$21/100)^('Calculating duration'!$E56/'Calculating duration'!$C$31)))</f>
        <v/>
      </c>
      <c r="AK55" s="72" t="str">
        <f>IF('Calculating duration'!$F55="","",IF('Calculating duration'!$E55='Calculating duration'!$C$29,'Calculating duration'!$AB55,'Calculating duration'!$F56/(1+AK$21/100)^('Calculating duration'!$E56/'Calculating duration'!$C$31)))</f>
        <v/>
      </c>
      <c r="AL55" s="72"/>
      <c r="AM55" s="72"/>
      <c r="AN55" s="57">
        <f>IF('Calculating duration'!$F56="",AN54,AN54+AA55)</f>
        <v>133.62999189254282</v>
      </c>
      <c r="AO55" s="57">
        <f>IF('Calculating duration'!$F56="",AO54,AO54+AB55)</f>
        <v>132.89566527221805</v>
      </c>
      <c r="AP55" s="57">
        <f>IF('Calculating duration'!$F56="",AP54,AP54+AC55)</f>
        <v>132.1665734021974</v>
      </c>
      <c r="AQ55" s="57">
        <f>IF('Calculating duration'!$F56="",AQ54,AQ54+AD55)</f>
        <v>131.44267278476872</v>
      </c>
      <c r="AR55" s="57">
        <f>IF('Calculating duration'!$F56="",AR54,AR54+AE55)</f>
        <v>130.72392032964623</v>
      </c>
      <c r="AS55" s="57">
        <f>IF('Calculating duration'!$F56="",AS54,AS54+AF55)</f>
        <v>130.01027334974205</v>
      </c>
      <c r="AT55" s="57">
        <f>IF('Calculating duration'!$F56="",AT54,AT54+AG55)</f>
        <v>129.3016895569888</v>
      </c>
      <c r="AU55" s="57">
        <f>IF('Calculating duration'!$F56="",AU54,AU54+AH55)</f>
        <v>128.59812705820656</v>
      </c>
      <c r="AV55" s="57">
        <f>IF('Calculating duration'!$F56="",AV54,AV54+AI55)</f>
        <v>127.89954435101922</v>
      </c>
      <c r="AW55" s="57">
        <f>IF('Calculating duration'!$F56="",AW54,AW54+AJ55)</f>
        <v>127.20590031981487</v>
      </c>
      <c r="AX55" s="57">
        <f>IF('Calculating duration'!$F56="",AX54,AX54+AK55)</f>
        <v>126.51715423175449</v>
      </c>
      <c r="AZ55" s="72" t="str">
        <f>IF('Calculating duration'!$F54="","",IF('Calculating duration'!$E54='Calculating duration'!$C$29,'Calculating duration'!$AB54,'Calculating duration'!$F55/(1+AZ$21/100)^('Calculating duration'!$E55/'Calculating duration'!$C$31)))</f>
        <v/>
      </c>
      <c r="BA55" s="72" t="str">
        <f>IF('Calculating duration'!$F54="","",IF('Calculating duration'!$E54='Calculating duration'!$C$29,'Calculating duration'!$AB54,'Calculating duration'!$F55/(1+BA$21/100)^('Calculating duration'!$E55/'Calculating duration'!$C$31)))</f>
        <v/>
      </c>
      <c r="BB55" s="72" t="str">
        <f>IF('Calculating duration'!$F54="","",IF('Calculating duration'!$E54='Calculating duration'!$C$29,'Calculating duration'!$AB54,'Calculating duration'!$F55/(1+BB$21/100)^('Calculating duration'!$E55/'Calculating duration'!$C$31)))</f>
        <v/>
      </c>
      <c r="BC55" s="72" t="str">
        <f>IF('Calculating duration'!$F54="","",IF('Calculating duration'!$E54='Calculating duration'!$C$29,'Calculating duration'!$AB54,'Calculating duration'!$F55/(1+BC$21/100)^('Calculating duration'!$E55/'Calculating duration'!$C$31)))</f>
        <v/>
      </c>
      <c r="BD55" s="72" t="str">
        <f>IF('Calculating duration'!$F54="","",IF('Calculating duration'!$E54='Calculating duration'!$C$29,'Calculating duration'!$AB54,'Calculating duration'!$F55/(1+BD$21/100)^('Calculating duration'!$E55/'Calculating duration'!$C$31)))</f>
        <v/>
      </c>
      <c r="BE55" s="72" t="str">
        <f>IF('Calculating duration'!$F54="","",IF('Calculating duration'!$E54='Calculating duration'!$C$29,'Calculating duration'!$AB54,'Calculating duration'!$F55/(1+BE$21/100)^('Calculating duration'!$E55/'Calculating duration'!$C$31)))</f>
        <v/>
      </c>
      <c r="BF55" s="72" t="str">
        <f>IF('Calculating duration'!$F54="","",IF('Calculating duration'!$E54='Calculating duration'!$C$29,'Calculating duration'!$AB54,'Calculating duration'!$F55/(1+BF$21/100)^('Calculating duration'!$E55/'Calculating duration'!$C$31)))</f>
        <v/>
      </c>
      <c r="BG55" s="72" t="str">
        <f>IF('Calculating duration'!$F54="","",IF('Calculating duration'!$E54='Calculating duration'!$C$29,'Calculating duration'!$AB54,'Calculating duration'!$F55/(1+BG$21/100)^('Calculating duration'!$E55/'Calculating duration'!$C$31)))</f>
        <v/>
      </c>
      <c r="BH55" s="72" t="str">
        <f>IF('Calculating duration'!$F54="","",IF('Calculating duration'!$E54='Calculating duration'!$C$29,'Calculating duration'!$AB54,'Calculating duration'!$F55/(1+BH$21/100)^('Calculating duration'!$E55/'Calculating duration'!$C$31)))</f>
        <v/>
      </c>
      <c r="BI55" s="72" t="str">
        <f>IF('Calculating duration'!$F54="","",IF('Calculating duration'!$E54='Calculating duration'!$C$29,'Calculating duration'!$AB54,'Calculating duration'!$F55/(1+BI$21/100)^('Calculating duration'!$E55/'Calculating duration'!$C$31)))</f>
        <v/>
      </c>
      <c r="BJ55" s="72" t="str">
        <f>IF('Calculating duration'!$F54="","",IF('Calculating duration'!$E54='Calculating duration'!$C$29,'Calculating duration'!$AB54,'Calculating duration'!$F55/(1+BJ$21/100)^('Calculating duration'!$E55/'Calculating duration'!$C$31)))</f>
        <v/>
      </c>
      <c r="BK55" s="72" t="str">
        <f>IF('Calculating duration'!$F54="","",IF('Calculating duration'!$E54='Calculating duration'!$C$29,'Calculating duration'!$AB54,'Calculating duration'!$F55/(1+BK$21/100)^('Calculating duration'!$E55/'Calculating duration'!$C$31)))</f>
        <v/>
      </c>
      <c r="BL55" s="57">
        <f>IF('Calculating duration'!$F56="",BL54,BL54+AZ55)</f>
        <v>163</v>
      </c>
      <c r="BM55" s="57">
        <f>IF('Calculating duration'!$F56="",BM54,BM54+BA55)</f>
        <v>155.60641680864748</v>
      </c>
      <c r="BN55" s="57">
        <f>IF('Calculating duration'!$F56="",BN54,BN54+BB55)</f>
        <v>148.63778150796722</v>
      </c>
      <c r="BO55" s="57">
        <f>IF('Calculating duration'!$F56="",BO54,BO54+BC55)</f>
        <v>142.0659395050674</v>
      </c>
      <c r="BP55" s="57">
        <f>IF('Calculating duration'!$F56="",BP54,BP54+BD55)</f>
        <v>135.86482143397862</v>
      </c>
      <c r="BQ55" s="57">
        <f>IF('Calculating duration'!$F56="",BQ54,BQ54+BE55)</f>
        <v>130.01027334974205</v>
      </c>
      <c r="BR55" s="57">
        <f>IF('Calculating duration'!$F56="",BR54,BR54+BF55)</f>
        <v>124.47990195703214</v>
      </c>
      <c r="BS55" s="57">
        <f>IF('Calculating duration'!$F56="",BS54,BS54+BG55)</f>
        <v>119.25293343813912</v>
      </c>
      <c r="BT55" s="57">
        <f>IF('Calculating duration'!$F56="",BT54,BT54+BH55)</f>
        <v>114.3100845918527</v>
      </c>
      <c r="BU55" s="57">
        <f>IF('Calculating duration'!$F56="",BU54,BU54+BI55)</f>
        <v>109.6334451255275</v>
      </c>
      <c r="BV55" s="57">
        <f>IF('Calculating duration'!$F56="",BV54,BV54+BJ55)</f>
        <v>105.2063700592233</v>
      </c>
      <c r="BW55" s="57">
        <f>IF('Calculating duration'!$F56="",BW54,BW54+BK55)</f>
        <v>101.01338130491476</v>
      </c>
    </row>
    <row r="56" spans="2:75" x14ac:dyDescent="0.2">
      <c r="AA56" s="72" t="str">
        <f>IF('Calculating duration'!$F56="","",IF('Calculating duration'!$E56='Calculating duration'!$C$29,'Calculating duration'!$AB56,'Calculating duration'!$F57/(1+AA$21/100)^('Calculating duration'!$E57/'Calculating duration'!$C$31)))</f>
        <v/>
      </c>
      <c r="AB56" s="72" t="str">
        <f>IF('Calculating duration'!$F56="","",IF('Calculating duration'!$E56='Calculating duration'!$C$29,'Calculating duration'!$AB56,'Calculating duration'!$F57/(1+AB$21/100)^('Calculating duration'!$E57/'Calculating duration'!$C$31)))</f>
        <v/>
      </c>
      <c r="AC56" s="72" t="str">
        <f>IF('Calculating duration'!$F56="","",IF('Calculating duration'!$E56='Calculating duration'!$C$29,'Calculating duration'!$AB56,'Calculating duration'!$F57/(1+AC$21/100)^('Calculating duration'!$E57/'Calculating duration'!$C$31)))</f>
        <v/>
      </c>
      <c r="AD56" s="72" t="str">
        <f>IF('Calculating duration'!$F56="","",IF('Calculating duration'!$E56='Calculating duration'!$C$29,'Calculating duration'!$AB56,'Calculating duration'!$F57/(1+AD$21/100)^('Calculating duration'!$E57/'Calculating duration'!$C$31)))</f>
        <v/>
      </c>
      <c r="AE56" s="72" t="str">
        <f>IF('Calculating duration'!$F56="","",IF('Calculating duration'!$E56='Calculating duration'!$C$29,'Calculating duration'!$AB56,'Calculating duration'!$F57/(1+AE$21/100)^('Calculating duration'!$E57/'Calculating duration'!$C$31)))</f>
        <v/>
      </c>
      <c r="AF56" s="72" t="str">
        <f>IF('Calculating duration'!$F56="","",IF('Calculating duration'!$E56='Calculating duration'!$C$29,'Calculating duration'!$AB56,'Calculating duration'!$F57/(1+AF$21/100)^('Calculating duration'!$E57/'Calculating duration'!$C$31)))</f>
        <v/>
      </c>
      <c r="AG56" s="72" t="str">
        <f>IF('Calculating duration'!$F56="","",IF('Calculating duration'!$E56='Calculating duration'!$C$29,'Calculating duration'!$AB56,'Calculating duration'!$F57/(1+AG$21/100)^('Calculating duration'!$E57/'Calculating duration'!$C$31)))</f>
        <v/>
      </c>
      <c r="AH56" s="72" t="str">
        <f>IF('Calculating duration'!$F56="","",IF('Calculating duration'!$E56='Calculating duration'!$C$29,'Calculating duration'!$AB56,'Calculating duration'!$F57/(1+AH$21/100)^('Calculating duration'!$E57/'Calculating duration'!$C$31)))</f>
        <v/>
      </c>
      <c r="AI56" s="72" t="str">
        <f>IF('Calculating duration'!$F56="","",IF('Calculating duration'!$E56='Calculating duration'!$C$29,'Calculating duration'!$AB56,'Calculating duration'!$F57/(1+AI$21/100)^('Calculating duration'!$E57/'Calculating duration'!$C$31)))</f>
        <v/>
      </c>
      <c r="AJ56" s="72" t="str">
        <f>IF('Calculating duration'!$F56="","",IF('Calculating duration'!$E56='Calculating duration'!$C$29,'Calculating duration'!$AB56,'Calculating duration'!$F57/(1+AJ$21/100)^('Calculating duration'!$E57/'Calculating duration'!$C$31)))</f>
        <v/>
      </c>
      <c r="AK56" s="72" t="str">
        <f>IF('Calculating duration'!$F56="","",IF('Calculating duration'!$E56='Calculating duration'!$C$29,'Calculating duration'!$AB56,'Calculating duration'!$F57/(1+AK$21/100)^('Calculating duration'!$E57/'Calculating duration'!$C$31)))</f>
        <v/>
      </c>
      <c r="AL56" s="72"/>
      <c r="AM56" s="72"/>
      <c r="AN56" s="57">
        <f>IF('Calculating duration'!$F57="",AN55,AN55+AA56)</f>
        <v>133.62999189254282</v>
      </c>
      <c r="AO56" s="57">
        <f>IF('Calculating duration'!$F57="",AO55,AO55+AB56)</f>
        <v>132.89566527221805</v>
      </c>
      <c r="AP56" s="57">
        <f>IF('Calculating duration'!$F57="",AP55,AP55+AC56)</f>
        <v>132.1665734021974</v>
      </c>
      <c r="AQ56" s="57">
        <f>IF('Calculating duration'!$F57="",AQ55,AQ55+AD56)</f>
        <v>131.44267278476872</v>
      </c>
      <c r="AR56" s="57">
        <f>IF('Calculating duration'!$F57="",AR55,AR55+AE56)</f>
        <v>130.72392032964623</v>
      </c>
      <c r="AS56" s="57">
        <f>IF('Calculating duration'!$F57="",AS55,AS55+AF56)</f>
        <v>130.01027334974205</v>
      </c>
      <c r="AT56" s="57">
        <f>IF('Calculating duration'!$F57="",AT55,AT55+AG56)</f>
        <v>129.3016895569888</v>
      </c>
      <c r="AU56" s="57">
        <f>IF('Calculating duration'!$F57="",AU55,AU55+AH56)</f>
        <v>128.59812705820656</v>
      </c>
      <c r="AV56" s="57">
        <f>IF('Calculating duration'!$F57="",AV55,AV55+AI56)</f>
        <v>127.89954435101922</v>
      </c>
      <c r="AW56" s="57">
        <f>IF('Calculating duration'!$F57="",AW55,AW55+AJ56)</f>
        <v>127.20590031981487</v>
      </c>
      <c r="AX56" s="57">
        <f>IF('Calculating duration'!$F57="",AX55,AX55+AK56)</f>
        <v>126.51715423175449</v>
      </c>
      <c r="AZ56" s="72" t="str">
        <f>IF('Calculating duration'!$F55="","",IF('Calculating duration'!$E55='Calculating duration'!$C$29,'Calculating duration'!$AB55,'Calculating duration'!$F56/(1+AZ$21/100)^('Calculating duration'!$E56/'Calculating duration'!$C$31)))</f>
        <v/>
      </c>
      <c r="BA56" s="72" t="str">
        <f>IF('Calculating duration'!$F55="","",IF('Calculating duration'!$E55='Calculating duration'!$C$29,'Calculating duration'!$AB55,'Calculating duration'!$F56/(1+BA$21/100)^('Calculating duration'!$E56/'Calculating duration'!$C$31)))</f>
        <v/>
      </c>
      <c r="BB56" s="72" t="str">
        <f>IF('Calculating duration'!$F55="","",IF('Calculating duration'!$E55='Calculating duration'!$C$29,'Calculating duration'!$AB55,'Calculating duration'!$F56/(1+BB$21/100)^('Calculating duration'!$E56/'Calculating duration'!$C$31)))</f>
        <v/>
      </c>
      <c r="BC56" s="72" t="str">
        <f>IF('Calculating duration'!$F55="","",IF('Calculating duration'!$E55='Calculating duration'!$C$29,'Calculating duration'!$AB55,'Calculating duration'!$F56/(1+BC$21/100)^('Calculating duration'!$E56/'Calculating duration'!$C$31)))</f>
        <v/>
      </c>
      <c r="BD56" s="72" t="str">
        <f>IF('Calculating duration'!$F55="","",IF('Calculating duration'!$E55='Calculating duration'!$C$29,'Calculating duration'!$AB55,'Calculating duration'!$F56/(1+BD$21/100)^('Calculating duration'!$E56/'Calculating duration'!$C$31)))</f>
        <v/>
      </c>
      <c r="BE56" s="72" t="str">
        <f>IF('Calculating duration'!$F55="","",IF('Calculating duration'!$E55='Calculating duration'!$C$29,'Calculating duration'!$AB55,'Calculating duration'!$F56/(1+BE$21/100)^('Calculating duration'!$E56/'Calculating duration'!$C$31)))</f>
        <v/>
      </c>
      <c r="BF56" s="72" t="str">
        <f>IF('Calculating duration'!$F55="","",IF('Calculating duration'!$E55='Calculating duration'!$C$29,'Calculating duration'!$AB55,'Calculating duration'!$F56/(1+BF$21/100)^('Calculating duration'!$E56/'Calculating duration'!$C$31)))</f>
        <v/>
      </c>
      <c r="BG56" s="72" t="str">
        <f>IF('Calculating duration'!$F55="","",IF('Calculating duration'!$E55='Calculating duration'!$C$29,'Calculating duration'!$AB55,'Calculating duration'!$F56/(1+BG$21/100)^('Calculating duration'!$E56/'Calculating duration'!$C$31)))</f>
        <v/>
      </c>
      <c r="BH56" s="72" t="str">
        <f>IF('Calculating duration'!$F55="","",IF('Calculating duration'!$E55='Calculating duration'!$C$29,'Calculating duration'!$AB55,'Calculating duration'!$F56/(1+BH$21/100)^('Calculating duration'!$E56/'Calculating duration'!$C$31)))</f>
        <v/>
      </c>
      <c r="BI56" s="72" t="str">
        <f>IF('Calculating duration'!$F55="","",IF('Calculating duration'!$E55='Calculating duration'!$C$29,'Calculating duration'!$AB55,'Calculating duration'!$F56/(1+BI$21/100)^('Calculating duration'!$E56/'Calculating duration'!$C$31)))</f>
        <v/>
      </c>
      <c r="BJ56" s="72" t="str">
        <f>IF('Calculating duration'!$F55="","",IF('Calculating duration'!$E55='Calculating duration'!$C$29,'Calculating duration'!$AB55,'Calculating duration'!$F56/(1+BJ$21/100)^('Calculating duration'!$E56/'Calculating duration'!$C$31)))</f>
        <v/>
      </c>
      <c r="BK56" s="72" t="str">
        <f>IF('Calculating duration'!$F55="","",IF('Calculating duration'!$E55='Calculating duration'!$C$29,'Calculating duration'!$AB55,'Calculating duration'!$F56/(1+BK$21/100)^('Calculating duration'!$E56/'Calculating duration'!$C$31)))</f>
        <v/>
      </c>
      <c r="BL56" s="57">
        <f>IF('Calculating duration'!$F57="",BL55,BL55+AZ56)</f>
        <v>163</v>
      </c>
      <c r="BM56" s="57">
        <f>IF('Calculating duration'!$F57="",BM55,BM55+BA56)</f>
        <v>155.60641680864748</v>
      </c>
      <c r="BN56" s="57">
        <f>IF('Calculating duration'!$F57="",BN55,BN55+BB56)</f>
        <v>148.63778150796722</v>
      </c>
      <c r="BO56" s="57">
        <f>IF('Calculating duration'!$F57="",BO55,BO55+BC56)</f>
        <v>142.0659395050674</v>
      </c>
      <c r="BP56" s="57">
        <f>IF('Calculating duration'!$F57="",BP55,BP55+BD56)</f>
        <v>135.86482143397862</v>
      </c>
      <c r="BQ56" s="57">
        <f>IF('Calculating duration'!$F57="",BQ55,BQ55+BE56)</f>
        <v>130.01027334974205</v>
      </c>
      <c r="BR56" s="57">
        <f>IF('Calculating duration'!$F57="",BR55,BR55+BF56)</f>
        <v>124.47990195703214</v>
      </c>
      <c r="BS56" s="57">
        <f>IF('Calculating duration'!$F57="",BS55,BS55+BG56)</f>
        <v>119.25293343813912</v>
      </c>
      <c r="BT56" s="57">
        <f>IF('Calculating duration'!$F57="",BT55,BT55+BH56)</f>
        <v>114.3100845918527</v>
      </c>
      <c r="BU56" s="57">
        <f>IF('Calculating duration'!$F57="",BU55,BU55+BI56)</f>
        <v>109.6334451255275</v>
      </c>
      <c r="BV56" s="57">
        <f>IF('Calculating duration'!$F57="",BV55,BV55+BJ56)</f>
        <v>105.2063700592233</v>
      </c>
      <c r="BW56" s="57">
        <f>IF('Calculating duration'!$F57="",BW55,BW55+BK56)</f>
        <v>101.01338130491476</v>
      </c>
    </row>
    <row r="57" spans="2:75" x14ac:dyDescent="0.2">
      <c r="AA57" s="72" t="str">
        <f>IF('Calculating duration'!$F57="","",IF('Calculating duration'!$E57='Calculating duration'!$C$29,'Calculating duration'!$AB57,'Calculating duration'!$F58/(1+AA$21/100)^('Calculating duration'!$E58/'Calculating duration'!$C$31)))</f>
        <v/>
      </c>
      <c r="AB57" s="72" t="str">
        <f>IF('Calculating duration'!$F57="","",IF('Calculating duration'!$E57='Calculating duration'!$C$29,'Calculating duration'!$AB57,'Calculating duration'!$F58/(1+AB$21/100)^('Calculating duration'!$E58/'Calculating duration'!$C$31)))</f>
        <v/>
      </c>
      <c r="AC57" s="72" t="str">
        <f>IF('Calculating duration'!$F57="","",IF('Calculating duration'!$E57='Calculating duration'!$C$29,'Calculating duration'!$AB57,'Calculating duration'!$F58/(1+AC$21/100)^('Calculating duration'!$E58/'Calculating duration'!$C$31)))</f>
        <v/>
      </c>
      <c r="AD57" s="72" t="str">
        <f>IF('Calculating duration'!$F57="","",IF('Calculating duration'!$E57='Calculating duration'!$C$29,'Calculating duration'!$AB57,'Calculating duration'!$F58/(1+AD$21/100)^('Calculating duration'!$E58/'Calculating duration'!$C$31)))</f>
        <v/>
      </c>
      <c r="AE57" s="72" t="str">
        <f>IF('Calculating duration'!$F57="","",IF('Calculating duration'!$E57='Calculating duration'!$C$29,'Calculating duration'!$AB57,'Calculating duration'!$F58/(1+AE$21/100)^('Calculating duration'!$E58/'Calculating duration'!$C$31)))</f>
        <v/>
      </c>
      <c r="AF57" s="72" t="str">
        <f>IF('Calculating duration'!$F57="","",IF('Calculating duration'!$E57='Calculating duration'!$C$29,'Calculating duration'!$AB57,'Calculating duration'!$F58/(1+AF$21/100)^('Calculating duration'!$E58/'Calculating duration'!$C$31)))</f>
        <v/>
      </c>
      <c r="AG57" s="72" t="str">
        <f>IF('Calculating duration'!$F57="","",IF('Calculating duration'!$E57='Calculating duration'!$C$29,'Calculating duration'!$AB57,'Calculating duration'!$F58/(1+AG$21/100)^('Calculating duration'!$E58/'Calculating duration'!$C$31)))</f>
        <v/>
      </c>
      <c r="AH57" s="72" t="str">
        <f>IF('Calculating duration'!$F57="","",IF('Calculating duration'!$E57='Calculating duration'!$C$29,'Calculating duration'!$AB57,'Calculating duration'!$F58/(1+AH$21/100)^('Calculating duration'!$E58/'Calculating duration'!$C$31)))</f>
        <v/>
      </c>
      <c r="AI57" s="72" t="str">
        <f>IF('Calculating duration'!$F57="","",IF('Calculating duration'!$E57='Calculating duration'!$C$29,'Calculating duration'!$AB57,'Calculating duration'!$F58/(1+AI$21/100)^('Calculating duration'!$E58/'Calculating duration'!$C$31)))</f>
        <v/>
      </c>
      <c r="AJ57" s="72" t="str">
        <f>IF('Calculating duration'!$F57="","",IF('Calculating duration'!$E57='Calculating duration'!$C$29,'Calculating duration'!$AB57,'Calculating duration'!$F58/(1+AJ$21/100)^('Calculating duration'!$E58/'Calculating duration'!$C$31)))</f>
        <v/>
      </c>
      <c r="AK57" s="72" t="str">
        <f>IF('Calculating duration'!$F57="","",IF('Calculating duration'!$E57='Calculating duration'!$C$29,'Calculating duration'!$AB57,'Calculating duration'!$F58/(1+AK$21/100)^('Calculating duration'!$E58/'Calculating duration'!$C$31)))</f>
        <v/>
      </c>
      <c r="AL57" s="72"/>
      <c r="AM57" s="72"/>
      <c r="AN57" s="57">
        <f>IF('Calculating duration'!$F58="",AN56,AN56+AA57)</f>
        <v>133.62999189254282</v>
      </c>
      <c r="AO57" s="57">
        <f>IF('Calculating duration'!$F58="",AO56,AO56+AB57)</f>
        <v>132.89566527221805</v>
      </c>
      <c r="AP57" s="57">
        <f>IF('Calculating duration'!$F58="",AP56,AP56+AC57)</f>
        <v>132.1665734021974</v>
      </c>
      <c r="AQ57" s="57">
        <f>IF('Calculating duration'!$F58="",AQ56,AQ56+AD57)</f>
        <v>131.44267278476872</v>
      </c>
      <c r="AR57" s="57">
        <f>IF('Calculating duration'!$F58="",AR56,AR56+AE57)</f>
        <v>130.72392032964623</v>
      </c>
      <c r="AS57" s="57">
        <f>IF('Calculating duration'!$F58="",AS56,AS56+AF57)</f>
        <v>130.01027334974205</v>
      </c>
      <c r="AT57" s="57">
        <f>IF('Calculating duration'!$F58="",AT56,AT56+AG57)</f>
        <v>129.3016895569888</v>
      </c>
      <c r="AU57" s="57">
        <f>IF('Calculating duration'!$F58="",AU56,AU56+AH57)</f>
        <v>128.59812705820656</v>
      </c>
      <c r="AV57" s="57">
        <f>IF('Calculating duration'!$F58="",AV56,AV56+AI57)</f>
        <v>127.89954435101922</v>
      </c>
      <c r="AW57" s="57">
        <f>IF('Calculating duration'!$F58="",AW56,AW56+AJ57)</f>
        <v>127.20590031981487</v>
      </c>
      <c r="AX57" s="57">
        <f>IF('Calculating duration'!$F58="",AX56,AX56+AK57)</f>
        <v>126.51715423175449</v>
      </c>
      <c r="AZ57" s="72" t="str">
        <f>IF('Calculating duration'!$F56="","",IF('Calculating duration'!$E56='Calculating duration'!$C$29,'Calculating duration'!$AB56,'Calculating duration'!$F57/(1+AZ$21/100)^('Calculating duration'!$E57/'Calculating duration'!$C$31)))</f>
        <v/>
      </c>
      <c r="BA57" s="72" t="str">
        <f>IF('Calculating duration'!$F56="","",IF('Calculating duration'!$E56='Calculating duration'!$C$29,'Calculating duration'!$AB56,'Calculating duration'!$F57/(1+BA$21/100)^('Calculating duration'!$E57/'Calculating duration'!$C$31)))</f>
        <v/>
      </c>
      <c r="BB57" s="72" t="str">
        <f>IF('Calculating duration'!$F56="","",IF('Calculating duration'!$E56='Calculating duration'!$C$29,'Calculating duration'!$AB56,'Calculating duration'!$F57/(1+BB$21/100)^('Calculating duration'!$E57/'Calculating duration'!$C$31)))</f>
        <v/>
      </c>
      <c r="BC57" s="72" t="str">
        <f>IF('Calculating duration'!$F56="","",IF('Calculating duration'!$E56='Calculating duration'!$C$29,'Calculating duration'!$AB56,'Calculating duration'!$F57/(1+BC$21/100)^('Calculating duration'!$E57/'Calculating duration'!$C$31)))</f>
        <v/>
      </c>
      <c r="BD57" s="72" t="str">
        <f>IF('Calculating duration'!$F56="","",IF('Calculating duration'!$E56='Calculating duration'!$C$29,'Calculating duration'!$AB56,'Calculating duration'!$F57/(1+BD$21/100)^('Calculating duration'!$E57/'Calculating duration'!$C$31)))</f>
        <v/>
      </c>
      <c r="BE57" s="72" t="str">
        <f>IF('Calculating duration'!$F56="","",IF('Calculating duration'!$E56='Calculating duration'!$C$29,'Calculating duration'!$AB56,'Calculating duration'!$F57/(1+BE$21/100)^('Calculating duration'!$E57/'Calculating duration'!$C$31)))</f>
        <v/>
      </c>
      <c r="BF57" s="72" t="str">
        <f>IF('Calculating duration'!$F56="","",IF('Calculating duration'!$E56='Calculating duration'!$C$29,'Calculating duration'!$AB56,'Calculating duration'!$F57/(1+BF$21/100)^('Calculating duration'!$E57/'Calculating duration'!$C$31)))</f>
        <v/>
      </c>
      <c r="BG57" s="72" t="str">
        <f>IF('Calculating duration'!$F56="","",IF('Calculating duration'!$E56='Calculating duration'!$C$29,'Calculating duration'!$AB56,'Calculating duration'!$F57/(1+BG$21/100)^('Calculating duration'!$E57/'Calculating duration'!$C$31)))</f>
        <v/>
      </c>
      <c r="BH57" s="72" t="str">
        <f>IF('Calculating duration'!$F56="","",IF('Calculating duration'!$E56='Calculating duration'!$C$29,'Calculating duration'!$AB56,'Calculating duration'!$F57/(1+BH$21/100)^('Calculating duration'!$E57/'Calculating duration'!$C$31)))</f>
        <v/>
      </c>
      <c r="BI57" s="72" t="str">
        <f>IF('Calculating duration'!$F56="","",IF('Calculating duration'!$E56='Calculating duration'!$C$29,'Calculating duration'!$AB56,'Calculating duration'!$F57/(1+BI$21/100)^('Calculating duration'!$E57/'Calculating duration'!$C$31)))</f>
        <v/>
      </c>
      <c r="BJ57" s="72" t="str">
        <f>IF('Calculating duration'!$F56="","",IF('Calculating duration'!$E56='Calculating duration'!$C$29,'Calculating duration'!$AB56,'Calculating duration'!$F57/(1+BJ$21/100)^('Calculating duration'!$E57/'Calculating duration'!$C$31)))</f>
        <v/>
      </c>
      <c r="BK57" s="72" t="str">
        <f>IF('Calculating duration'!$F56="","",IF('Calculating duration'!$E56='Calculating duration'!$C$29,'Calculating duration'!$AB56,'Calculating duration'!$F57/(1+BK$21/100)^('Calculating duration'!$E57/'Calculating duration'!$C$31)))</f>
        <v/>
      </c>
      <c r="BL57" s="57">
        <f>IF('Calculating duration'!$F58="",BL56,BL56+AZ57)</f>
        <v>163</v>
      </c>
      <c r="BM57" s="57">
        <f>IF('Calculating duration'!$F58="",BM56,BM56+BA57)</f>
        <v>155.60641680864748</v>
      </c>
      <c r="BN57" s="57">
        <f>IF('Calculating duration'!$F58="",BN56,BN56+BB57)</f>
        <v>148.63778150796722</v>
      </c>
      <c r="BO57" s="57">
        <f>IF('Calculating duration'!$F58="",BO56,BO56+BC57)</f>
        <v>142.0659395050674</v>
      </c>
      <c r="BP57" s="57">
        <f>IF('Calculating duration'!$F58="",BP56,BP56+BD57)</f>
        <v>135.86482143397862</v>
      </c>
      <c r="BQ57" s="57">
        <f>IF('Calculating duration'!$F58="",BQ56,BQ56+BE57)</f>
        <v>130.01027334974205</v>
      </c>
      <c r="BR57" s="57">
        <f>IF('Calculating duration'!$F58="",BR56,BR56+BF57)</f>
        <v>124.47990195703214</v>
      </c>
      <c r="BS57" s="57">
        <f>IF('Calculating duration'!$F58="",BS56,BS56+BG57)</f>
        <v>119.25293343813912</v>
      </c>
      <c r="BT57" s="57">
        <f>IF('Calculating duration'!$F58="",BT56,BT56+BH57)</f>
        <v>114.3100845918527</v>
      </c>
      <c r="BU57" s="57">
        <f>IF('Calculating duration'!$F58="",BU56,BU56+BI57)</f>
        <v>109.6334451255275</v>
      </c>
      <c r="BV57" s="57">
        <f>IF('Calculating duration'!$F58="",BV56,BV56+BJ57)</f>
        <v>105.2063700592233</v>
      </c>
      <c r="BW57" s="57">
        <f>IF('Calculating duration'!$F58="",BW56,BW56+BK57)</f>
        <v>101.01338130491476</v>
      </c>
    </row>
    <row r="58" spans="2:75" x14ac:dyDescent="0.2">
      <c r="AA58" s="72" t="str">
        <f>IF('Calculating duration'!$F58="","",IF('Calculating duration'!$E58='Calculating duration'!$C$29,'Calculating duration'!$AB58,'Calculating duration'!$F59/(1+AA$21/100)^('Calculating duration'!$E59/'Calculating duration'!$C$31)))</f>
        <v/>
      </c>
      <c r="AB58" s="72" t="str">
        <f>IF('Calculating duration'!$F58="","",IF('Calculating duration'!$E58='Calculating duration'!$C$29,'Calculating duration'!$AB58,'Calculating duration'!$F59/(1+AB$21/100)^('Calculating duration'!$E59/'Calculating duration'!$C$31)))</f>
        <v/>
      </c>
      <c r="AC58" s="72" t="str">
        <f>IF('Calculating duration'!$F58="","",IF('Calculating duration'!$E58='Calculating duration'!$C$29,'Calculating duration'!$AB58,'Calculating duration'!$F59/(1+AC$21/100)^('Calculating duration'!$E59/'Calculating duration'!$C$31)))</f>
        <v/>
      </c>
      <c r="AD58" s="72" t="str">
        <f>IF('Calculating duration'!$F58="","",IF('Calculating duration'!$E58='Calculating duration'!$C$29,'Calculating duration'!$AB58,'Calculating duration'!$F59/(1+AD$21/100)^('Calculating duration'!$E59/'Calculating duration'!$C$31)))</f>
        <v/>
      </c>
      <c r="AE58" s="72" t="str">
        <f>IF('Calculating duration'!$F58="","",IF('Calculating duration'!$E58='Calculating duration'!$C$29,'Calculating duration'!$AB58,'Calculating duration'!$F59/(1+AE$21/100)^('Calculating duration'!$E59/'Calculating duration'!$C$31)))</f>
        <v/>
      </c>
      <c r="AF58" s="72" t="str">
        <f>IF('Calculating duration'!$F58="","",IF('Calculating duration'!$E58='Calculating duration'!$C$29,'Calculating duration'!$AB58,'Calculating duration'!$F59/(1+AF$21/100)^('Calculating duration'!$E59/'Calculating duration'!$C$31)))</f>
        <v/>
      </c>
      <c r="AG58" s="72" t="str">
        <f>IF('Calculating duration'!$F58="","",IF('Calculating duration'!$E58='Calculating duration'!$C$29,'Calculating duration'!$AB58,'Calculating duration'!$F59/(1+AG$21/100)^('Calculating duration'!$E59/'Calculating duration'!$C$31)))</f>
        <v/>
      </c>
      <c r="AH58" s="72" t="str">
        <f>IF('Calculating duration'!$F58="","",IF('Calculating duration'!$E58='Calculating duration'!$C$29,'Calculating duration'!$AB58,'Calculating duration'!$F59/(1+AH$21/100)^('Calculating duration'!$E59/'Calculating duration'!$C$31)))</f>
        <v/>
      </c>
      <c r="AI58" s="72" t="str">
        <f>IF('Calculating duration'!$F58="","",IF('Calculating duration'!$E58='Calculating duration'!$C$29,'Calculating duration'!$AB58,'Calculating duration'!$F59/(1+AI$21/100)^('Calculating duration'!$E59/'Calculating duration'!$C$31)))</f>
        <v/>
      </c>
      <c r="AJ58" s="72" t="str">
        <f>IF('Calculating duration'!$F58="","",IF('Calculating duration'!$E58='Calculating duration'!$C$29,'Calculating duration'!$AB58,'Calculating duration'!$F59/(1+AJ$21/100)^('Calculating duration'!$E59/'Calculating duration'!$C$31)))</f>
        <v/>
      </c>
      <c r="AK58" s="72" t="str">
        <f>IF('Calculating duration'!$F58="","",IF('Calculating duration'!$E58='Calculating duration'!$C$29,'Calculating duration'!$AB58,'Calculating duration'!$F59/(1+AK$21/100)^('Calculating duration'!$E59/'Calculating duration'!$C$31)))</f>
        <v/>
      </c>
      <c r="AL58" s="72"/>
      <c r="AM58" s="72"/>
      <c r="AN58" s="57">
        <f>IF('Calculating duration'!$F59="",AN57,AN57+AA58)</f>
        <v>133.62999189254282</v>
      </c>
      <c r="AO58" s="57">
        <f>IF('Calculating duration'!$F59="",AO57,AO57+AB58)</f>
        <v>132.89566527221805</v>
      </c>
      <c r="AP58" s="57">
        <f>IF('Calculating duration'!$F59="",AP57,AP57+AC58)</f>
        <v>132.1665734021974</v>
      </c>
      <c r="AQ58" s="57">
        <f>IF('Calculating duration'!$F59="",AQ57,AQ57+AD58)</f>
        <v>131.44267278476872</v>
      </c>
      <c r="AR58" s="57">
        <f>IF('Calculating duration'!$F59="",AR57,AR57+AE58)</f>
        <v>130.72392032964623</v>
      </c>
      <c r="AS58" s="57">
        <f>IF('Calculating duration'!$F59="",AS57,AS57+AF58)</f>
        <v>130.01027334974205</v>
      </c>
      <c r="AT58" s="57">
        <f>IF('Calculating duration'!$F59="",AT57,AT57+AG58)</f>
        <v>129.3016895569888</v>
      </c>
      <c r="AU58" s="57">
        <f>IF('Calculating duration'!$F59="",AU57,AU57+AH58)</f>
        <v>128.59812705820656</v>
      </c>
      <c r="AV58" s="57">
        <f>IF('Calculating duration'!$F59="",AV57,AV57+AI58)</f>
        <v>127.89954435101922</v>
      </c>
      <c r="AW58" s="57">
        <f>IF('Calculating duration'!$F59="",AW57,AW57+AJ58)</f>
        <v>127.20590031981487</v>
      </c>
      <c r="AX58" s="57">
        <f>IF('Calculating duration'!$F59="",AX57,AX57+AK58)</f>
        <v>126.51715423175449</v>
      </c>
      <c r="AZ58" s="72" t="str">
        <f>IF('Calculating duration'!$F57="","",IF('Calculating duration'!$E57='Calculating duration'!$C$29,'Calculating duration'!$AB57,'Calculating duration'!$F58/(1+AZ$21/100)^('Calculating duration'!$E58/'Calculating duration'!$C$31)))</f>
        <v/>
      </c>
      <c r="BA58" s="72" t="str">
        <f>IF('Calculating duration'!$F57="","",IF('Calculating duration'!$E57='Calculating duration'!$C$29,'Calculating duration'!$AB57,'Calculating duration'!$F58/(1+BA$21/100)^('Calculating duration'!$E58/'Calculating duration'!$C$31)))</f>
        <v/>
      </c>
      <c r="BB58" s="72" t="str">
        <f>IF('Calculating duration'!$F57="","",IF('Calculating duration'!$E57='Calculating duration'!$C$29,'Calculating duration'!$AB57,'Calculating duration'!$F58/(1+BB$21/100)^('Calculating duration'!$E58/'Calculating duration'!$C$31)))</f>
        <v/>
      </c>
      <c r="BC58" s="72" t="str">
        <f>IF('Calculating duration'!$F57="","",IF('Calculating duration'!$E57='Calculating duration'!$C$29,'Calculating duration'!$AB57,'Calculating duration'!$F58/(1+BC$21/100)^('Calculating duration'!$E58/'Calculating duration'!$C$31)))</f>
        <v/>
      </c>
      <c r="BD58" s="72" t="str">
        <f>IF('Calculating duration'!$F57="","",IF('Calculating duration'!$E57='Calculating duration'!$C$29,'Calculating duration'!$AB57,'Calculating duration'!$F58/(1+BD$21/100)^('Calculating duration'!$E58/'Calculating duration'!$C$31)))</f>
        <v/>
      </c>
      <c r="BE58" s="72" t="str">
        <f>IF('Calculating duration'!$F57="","",IF('Calculating duration'!$E57='Calculating duration'!$C$29,'Calculating duration'!$AB57,'Calculating duration'!$F58/(1+BE$21/100)^('Calculating duration'!$E58/'Calculating duration'!$C$31)))</f>
        <v/>
      </c>
      <c r="BF58" s="72" t="str">
        <f>IF('Calculating duration'!$F57="","",IF('Calculating duration'!$E57='Calculating duration'!$C$29,'Calculating duration'!$AB57,'Calculating duration'!$F58/(1+BF$21/100)^('Calculating duration'!$E58/'Calculating duration'!$C$31)))</f>
        <v/>
      </c>
      <c r="BG58" s="72" t="str">
        <f>IF('Calculating duration'!$F57="","",IF('Calculating duration'!$E57='Calculating duration'!$C$29,'Calculating duration'!$AB57,'Calculating duration'!$F58/(1+BG$21/100)^('Calculating duration'!$E58/'Calculating duration'!$C$31)))</f>
        <v/>
      </c>
      <c r="BH58" s="72" t="str">
        <f>IF('Calculating duration'!$F57="","",IF('Calculating duration'!$E57='Calculating duration'!$C$29,'Calculating duration'!$AB57,'Calculating duration'!$F58/(1+BH$21/100)^('Calculating duration'!$E58/'Calculating duration'!$C$31)))</f>
        <v/>
      </c>
      <c r="BI58" s="72" t="str">
        <f>IF('Calculating duration'!$F57="","",IF('Calculating duration'!$E57='Calculating duration'!$C$29,'Calculating duration'!$AB57,'Calculating duration'!$F58/(1+BI$21/100)^('Calculating duration'!$E58/'Calculating duration'!$C$31)))</f>
        <v/>
      </c>
      <c r="BJ58" s="72" t="str">
        <f>IF('Calculating duration'!$F57="","",IF('Calculating duration'!$E57='Calculating duration'!$C$29,'Calculating duration'!$AB57,'Calculating duration'!$F58/(1+BJ$21/100)^('Calculating duration'!$E58/'Calculating duration'!$C$31)))</f>
        <v/>
      </c>
      <c r="BK58" s="72" t="str">
        <f>IF('Calculating duration'!$F57="","",IF('Calculating duration'!$E57='Calculating duration'!$C$29,'Calculating duration'!$AB57,'Calculating duration'!$F58/(1+BK$21/100)^('Calculating duration'!$E58/'Calculating duration'!$C$31)))</f>
        <v/>
      </c>
      <c r="BL58" s="57">
        <f>IF('Calculating duration'!$F59="",BL57,BL57+AZ58)</f>
        <v>163</v>
      </c>
      <c r="BM58" s="57">
        <f>IF('Calculating duration'!$F59="",BM57,BM57+BA58)</f>
        <v>155.60641680864748</v>
      </c>
      <c r="BN58" s="57">
        <f>IF('Calculating duration'!$F59="",BN57,BN57+BB58)</f>
        <v>148.63778150796722</v>
      </c>
      <c r="BO58" s="57">
        <f>IF('Calculating duration'!$F59="",BO57,BO57+BC58)</f>
        <v>142.0659395050674</v>
      </c>
      <c r="BP58" s="57">
        <f>IF('Calculating duration'!$F59="",BP57,BP57+BD58)</f>
        <v>135.86482143397862</v>
      </c>
      <c r="BQ58" s="57">
        <f>IF('Calculating duration'!$F59="",BQ57,BQ57+BE58)</f>
        <v>130.01027334974205</v>
      </c>
      <c r="BR58" s="57">
        <f>IF('Calculating duration'!$F59="",BR57,BR57+BF58)</f>
        <v>124.47990195703214</v>
      </c>
      <c r="BS58" s="57">
        <f>IF('Calculating duration'!$F59="",BS57,BS57+BG58)</f>
        <v>119.25293343813912</v>
      </c>
      <c r="BT58" s="57">
        <f>IF('Calculating duration'!$F59="",BT57,BT57+BH58)</f>
        <v>114.3100845918527</v>
      </c>
      <c r="BU58" s="57">
        <f>IF('Calculating duration'!$F59="",BU57,BU57+BI58)</f>
        <v>109.6334451255275</v>
      </c>
      <c r="BV58" s="57">
        <f>IF('Calculating duration'!$F59="",BV57,BV57+BJ58)</f>
        <v>105.2063700592233</v>
      </c>
      <c r="BW58" s="57">
        <f>IF('Calculating duration'!$F59="",BW57,BW57+BK58)</f>
        <v>101.01338130491476</v>
      </c>
    </row>
    <row r="59" spans="2:75" x14ac:dyDescent="0.2">
      <c r="AA59" s="72" t="str">
        <f>IF('Calculating duration'!$F59="","",IF('Calculating duration'!$E59='Calculating duration'!$C$29,'Calculating duration'!$AB59,'Calculating duration'!$F60/(1+AA$21/100)^('Calculating duration'!$E60/'Calculating duration'!$C$31)))</f>
        <v/>
      </c>
      <c r="AB59" s="72" t="str">
        <f>IF('Calculating duration'!$F59="","",IF('Calculating duration'!$E59='Calculating duration'!$C$29,'Calculating duration'!$AB59,'Calculating duration'!$F60/(1+AB$21/100)^('Calculating duration'!$E60/'Calculating duration'!$C$31)))</f>
        <v/>
      </c>
      <c r="AC59" s="72" t="str">
        <f>IF('Calculating duration'!$F59="","",IF('Calculating duration'!$E59='Calculating duration'!$C$29,'Calculating duration'!$AB59,'Calculating duration'!$F60/(1+AC$21/100)^('Calculating duration'!$E60/'Calculating duration'!$C$31)))</f>
        <v/>
      </c>
      <c r="AD59" s="72" t="str">
        <f>IF('Calculating duration'!$F59="","",IF('Calculating duration'!$E59='Calculating duration'!$C$29,'Calculating duration'!$AB59,'Calculating duration'!$F60/(1+AD$21/100)^('Calculating duration'!$E60/'Calculating duration'!$C$31)))</f>
        <v/>
      </c>
      <c r="AE59" s="72" t="str">
        <f>IF('Calculating duration'!$F59="","",IF('Calculating duration'!$E59='Calculating duration'!$C$29,'Calculating duration'!$AB59,'Calculating duration'!$F60/(1+AE$21/100)^('Calculating duration'!$E60/'Calculating duration'!$C$31)))</f>
        <v/>
      </c>
      <c r="AF59" s="72" t="str">
        <f>IF('Calculating duration'!$F59="","",IF('Calculating duration'!$E59='Calculating duration'!$C$29,'Calculating duration'!$AB59,'Calculating duration'!$F60/(1+AF$21/100)^('Calculating duration'!$E60/'Calculating duration'!$C$31)))</f>
        <v/>
      </c>
      <c r="AG59" s="72" t="str">
        <f>IF('Calculating duration'!$F59="","",IF('Calculating duration'!$E59='Calculating duration'!$C$29,'Calculating duration'!$AB59,'Calculating duration'!$F60/(1+AG$21/100)^('Calculating duration'!$E60/'Calculating duration'!$C$31)))</f>
        <v/>
      </c>
      <c r="AH59" s="72" t="str">
        <f>IF('Calculating duration'!$F59="","",IF('Calculating duration'!$E59='Calculating duration'!$C$29,'Calculating duration'!$AB59,'Calculating duration'!$F60/(1+AH$21/100)^('Calculating duration'!$E60/'Calculating duration'!$C$31)))</f>
        <v/>
      </c>
      <c r="AI59" s="72" t="str">
        <f>IF('Calculating duration'!$F59="","",IF('Calculating duration'!$E59='Calculating duration'!$C$29,'Calculating duration'!$AB59,'Calculating duration'!$F60/(1+AI$21/100)^('Calculating duration'!$E60/'Calculating duration'!$C$31)))</f>
        <v/>
      </c>
      <c r="AJ59" s="72" t="str">
        <f>IF('Calculating duration'!$F59="","",IF('Calculating duration'!$E59='Calculating duration'!$C$29,'Calculating duration'!$AB59,'Calculating duration'!$F60/(1+AJ$21/100)^('Calculating duration'!$E60/'Calculating duration'!$C$31)))</f>
        <v/>
      </c>
      <c r="AK59" s="72" t="str">
        <f>IF('Calculating duration'!$F59="","",IF('Calculating duration'!$E59='Calculating duration'!$C$29,'Calculating duration'!$AB59,'Calculating duration'!$F60/(1+AK$21/100)^('Calculating duration'!$E60/'Calculating duration'!$C$31)))</f>
        <v/>
      </c>
      <c r="AL59" s="72"/>
      <c r="AM59" s="72"/>
      <c r="AN59" s="57">
        <f>IF('Calculating duration'!$F60="",AN58,AN58+AA59)</f>
        <v>133.62999189254282</v>
      </c>
      <c r="AO59" s="57">
        <f>IF('Calculating duration'!$F60="",AO58,AO58+AB59)</f>
        <v>132.89566527221805</v>
      </c>
      <c r="AP59" s="57">
        <f>IF('Calculating duration'!$F60="",AP58,AP58+AC59)</f>
        <v>132.1665734021974</v>
      </c>
      <c r="AQ59" s="57">
        <f>IF('Calculating duration'!$F60="",AQ58,AQ58+AD59)</f>
        <v>131.44267278476872</v>
      </c>
      <c r="AR59" s="57">
        <f>IF('Calculating duration'!$F60="",AR58,AR58+AE59)</f>
        <v>130.72392032964623</v>
      </c>
      <c r="AS59" s="57">
        <f>IF('Calculating duration'!$F60="",AS58,AS58+AF59)</f>
        <v>130.01027334974205</v>
      </c>
      <c r="AT59" s="57">
        <f>IF('Calculating duration'!$F60="",AT58,AT58+AG59)</f>
        <v>129.3016895569888</v>
      </c>
      <c r="AU59" s="57">
        <f>IF('Calculating duration'!$F60="",AU58,AU58+AH59)</f>
        <v>128.59812705820656</v>
      </c>
      <c r="AV59" s="57">
        <f>IF('Calculating duration'!$F60="",AV58,AV58+AI59)</f>
        <v>127.89954435101922</v>
      </c>
      <c r="AW59" s="57">
        <f>IF('Calculating duration'!$F60="",AW58,AW58+AJ59)</f>
        <v>127.20590031981487</v>
      </c>
      <c r="AX59" s="57">
        <f>IF('Calculating duration'!$F60="",AX58,AX58+AK59)</f>
        <v>126.51715423175449</v>
      </c>
      <c r="AZ59" s="72" t="str">
        <f>IF('Calculating duration'!$F58="","",IF('Calculating duration'!$E58='Calculating duration'!$C$29,'Calculating duration'!$AB58,'Calculating duration'!$F59/(1+AZ$21/100)^('Calculating duration'!$E59/'Calculating duration'!$C$31)))</f>
        <v/>
      </c>
      <c r="BA59" s="72" t="str">
        <f>IF('Calculating duration'!$F58="","",IF('Calculating duration'!$E58='Calculating duration'!$C$29,'Calculating duration'!$AB58,'Calculating duration'!$F59/(1+BA$21/100)^('Calculating duration'!$E59/'Calculating duration'!$C$31)))</f>
        <v/>
      </c>
      <c r="BB59" s="72" t="str">
        <f>IF('Calculating duration'!$F58="","",IF('Calculating duration'!$E58='Calculating duration'!$C$29,'Calculating duration'!$AB58,'Calculating duration'!$F59/(1+BB$21/100)^('Calculating duration'!$E59/'Calculating duration'!$C$31)))</f>
        <v/>
      </c>
      <c r="BC59" s="72" t="str">
        <f>IF('Calculating duration'!$F58="","",IF('Calculating duration'!$E58='Calculating duration'!$C$29,'Calculating duration'!$AB58,'Calculating duration'!$F59/(1+BC$21/100)^('Calculating duration'!$E59/'Calculating duration'!$C$31)))</f>
        <v/>
      </c>
      <c r="BD59" s="72" t="str">
        <f>IF('Calculating duration'!$F58="","",IF('Calculating duration'!$E58='Calculating duration'!$C$29,'Calculating duration'!$AB58,'Calculating duration'!$F59/(1+BD$21/100)^('Calculating duration'!$E59/'Calculating duration'!$C$31)))</f>
        <v/>
      </c>
      <c r="BE59" s="72" t="str">
        <f>IF('Calculating duration'!$F58="","",IF('Calculating duration'!$E58='Calculating duration'!$C$29,'Calculating duration'!$AB58,'Calculating duration'!$F59/(1+BE$21/100)^('Calculating duration'!$E59/'Calculating duration'!$C$31)))</f>
        <v/>
      </c>
      <c r="BF59" s="72" t="str">
        <f>IF('Calculating duration'!$F58="","",IF('Calculating duration'!$E58='Calculating duration'!$C$29,'Calculating duration'!$AB58,'Calculating duration'!$F59/(1+BF$21/100)^('Calculating duration'!$E59/'Calculating duration'!$C$31)))</f>
        <v/>
      </c>
      <c r="BG59" s="72" t="str">
        <f>IF('Calculating duration'!$F58="","",IF('Calculating duration'!$E58='Calculating duration'!$C$29,'Calculating duration'!$AB58,'Calculating duration'!$F59/(1+BG$21/100)^('Calculating duration'!$E59/'Calculating duration'!$C$31)))</f>
        <v/>
      </c>
      <c r="BH59" s="72" t="str">
        <f>IF('Calculating duration'!$F58="","",IF('Calculating duration'!$E58='Calculating duration'!$C$29,'Calculating duration'!$AB58,'Calculating duration'!$F59/(1+BH$21/100)^('Calculating duration'!$E59/'Calculating duration'!$C$31)))</f>
        <v/>
      </c>
      <c r="BI59" s="72" t="str">
        <f>IF('Calculating duration'!$F58="","",IF('Calculating duration'!$E58='Calculating duration'!$C$29,'Calculating duration'!$AB58,'Calculating duration'!$F59/(1+BI$21/100)^('Calculating duration'!$E59/'Calculating duration'!$C$31)))</f>
        <v/>
      </c>
      <c r="BJ59" s="72" t="str">
        <f>IF('Calculating duration'!$F58="","",IF('Calculating duration'!$E58='Calculating duration'!$C$29,'Calculating duration'!$AB58,'Calculating duration'!$F59/(1+BJ$21/100)^('Calculating duration'!$E59/'Calculating duration'!$C$31)))</f>
        <v/>
      </c>
      <c r="BK59" s="72" t="str">
        <f>IF('Calculating duration'!$F58="","",IF('Calculating duration'!$E58='Calculating duration'!$C$29,'Calculating duration'!$AB58,'Calculating duration'!$F59/(1+BK$21/100)^('Calculating duration'!$E59/'Calculating duration'!$C$31)))</f>
        <v/>
      </c>
      <c r="BL59" s="57">
        <f>IF('Calculating duration'!$F60="",BL58,BL58+AZ59)</f>
        <v>163</v>
      </c>
      <c r="BM59" s="57">
        <f>IF('Calculating duration'!$F60="",BM58,BM58+BA59)</f>
        <v>155.60641680864748</v>
      </c>
      <c r="BN59" s="57">
        <f>IF('Calculating duration'!$F60="",BN58,BN58+BB59)</f>
        <v>148.63778150796722</v>
      </c>
      <c r="BO59" s="57">
        <f>IF('Calculating duration'!$F60="",BO58,BO58+BC59)</f>
        <v>142.0659395050674</v>
      </c>
      <c r="BP59" s="57">
        <f>IF('Calculating duration'!$F60="",BP58,BP58+BD59)</f>
        <v>135.86482143397862</v>
      </c>
      <c r="BQ59" s="57">
        <f>IF('Calculating duration'!$F60="",BQ58,BQ58+BE59)</f>
        <v>130.01027334974205</v>
      </c>
      <c r="BR59" s="57">
        <f>IF('Calculating duration'!$F60="",BR58,BR58+BF59)</f>
        <v>124.47990195703214</v>
      </c>
      <c r="BS59" s="57">
        <f>IF('Calculating duration'!$F60="",BS58,BS58+BG59)</f>
        <v>119.25293343813912</v>
      </c>
      <c r="BT59" s="57">
        <f>IF('Calculating duration'!$F60="",BT58,BT58+BH59)</f>
        <v>114.3100845918527</v>
      </c>
      <c r="BU59" s="57">
        <f>IF('Calculating duration'!$F60="",BU58,BU58+BI59)</f>
        <v>109.6334451255275</v>
      </c>
      <c r="BV59" s="57">
        <f>IF('Calculating duration'!$F60="",BV58,BV58+BJ59)</f>
        <v>105.2063700592233</v>
      </c>
      <c r="BW59" s="57">
        <f>IF('Calculating duration'!$F60="",BW58,BW58+BK59)</f>
        <v>101.01338130491476</v>
      </c>
    </row>
    <row r="60" spans="2:75" x14ac:dyDescent="0.2">
      <c r="AA60" s="72" t="str">
        <f>IF('Calculating duration'!$F60="","",IF('Calculating duration'!$E60='Calculating duration'!$C$29,'Calculating duration'!$AB60,'Calculating duration'!$F61/(1+AA$21/100)^('Calculating duration'!$E61/'Calculating duration'!$C$31)))</f>
        <v/>
      </c>
      <c r="AB60" s="72" t="str">
        <f>IF('Calculating duration'!$F60="","",IF('Calculating duration'!$E60='Calculating duration'!$C$29,'Calculating duration'!$AB60,'Calculating duration'!$F61/(1+AB$21/100)^('Calculating duration'!$E61/'Calculating duration'!$C$31)))</f>
        <v/>
      </c>
      <c r="AC60" s="72" t="str">
        <f>IF('Calculating duration'!$F60="","",IF('Calculating duration'!$E60='Calculating duration'!$C$29,'Calculating duration'!$AB60,'Calculating duration'!$F61/(1+AC$21/100)^('Calculating duration'!$E61/'Calculating duration'!$C$31)))</f>
        <v/>
      </c>
      <c r="AD60" s="72" t="str">
        <f>IF('Calculating duration'!$F60="","",IF('Calculating duration'!$E60='Calculating duration'!$C$29,'Calculating duration'!$AB60,'Calculating duration'!$F61/(1+AD$21/100)^('Calculating duration'!$E61/'Calculating duration'!$C$31)))</f>
        <v/>
      </c>
      <c r="AE60" s="72" t="str">
        <f>IF('Calculating duration'!$F60="","",IF('Calculating duration'!$E60='Calculating duration'!$C$29,'Calculating duration'!$AB60,'Calculating duration'!$F61/(1+AE$21/100)^('Calculating duration'!$E61/'Calculating duration'!$C$31)))</f>
        <v/>
      </c>
      <c r="AF60" s="72" t="str">
        <f>IF('Calculating duration'!$F60="","",IF('Calculating duration'!$E60='Calculating duration'!$C$29,'Calculating duration'!$AB60,'Calculating duration'!$F61/(1+AF$21/100)^('Calculating duration'!$E61/'Calculating duration'!$C$31)))</f>
        <v/>
      </c>
      <c r="AG60" s="72" t="str">
        <f>IF('Calculating duration'!$F60="","",IF('Calculating duration'!$E60='Calculating duration'!$C$29,'Calculating duration'!$AB60,'Calculating duration'!$F61/(1+AG$21/100)^('Calculating duration'!$E61/'Calculating duration'!$C$31)))</f>
        <v/>
      </c>
      <c r="AH60" s="72" t="str">
        <f>IF('Calculating duration'!$F60="","",IF('Calculating duration'!$E60='Calculating duration'!$C$29,'Calculating duration'!$AB60,'Calculating duration'!$F61/(1+AH$21/100)^('Calculating duration'!$E61/'Calculating duration'!$C$31)))</f>
        <v/>
      </c>
      <c r="AI60" s="72" t="str">
        <f>IF('Calculating duration'!$F60="","",IF('Calculating duration'!$E60='Calculating duration'!$C$29,'Calculating duration'!$AB60,'Calculating duration'!$F61/(1+AI$21/100)^('Calculating duration'!$E61/'Calculating duration'!$C$31)))</f>
        <v/>
      </c>
      <c r="AJ60" s="72" t="str">
        <f>IF('Calculating duration'!$F60="","",IF('Calculating duration'!$E60='Calculating duration'!$C$29,'Calculating duration'!$AB60,'Calculating duration'!$F61/(1+AJ$21/100)^('Calculating duration'!$E61/'Calculating duration'!$C$31)))</f>
        <v/>
      </c>
      <c r="AK60" s="72" t="str">
        <f>IF('Calculating duration'!$F60="","",IF('Calculating duration'!$E60='Calculating duration'!$C$29,'Calculating duration'!$AB60,'Calculating duration'!$F61/(1+AK$21/100)^('Calculating duration'!$E61/'Calculating duration'!$C$31)))</f>
        <v/>
      </c>
      <c r="AL60" s="72"/>
      <c r="AM60" s="72"/>
      <c r="AN60" s="57">
        <f>IF('Calculating duration'!$F61="",AN59,AN59+AA60)</f>
        <v>133.62999189254282</v>
      </c>
      <c r="AO60" s="57">
        <f>IF('Calculating duration'!$F61="",AO59,AO59+AB60)</f>
        <v>132.89566527221805</v>
      </c>
      <c r="AP60" s="57">
        <f>IF('Calculating duration'!$F61="",AP59,AP59+AC60)</f>
        <v>132.1665734021974</v>
      </c>
      <c r="AQ60" s="57">
        <f>IF('Calculating duration'!$F61="",AQ59,AQ59+AD60)</f>
        <v>131.44267278476872</v>
      </c>
      <c r="AR60" s="57">
        <f>IF('Calculating duration'!$F61="",AR59,AR59+AE60)</f>
        <v>130.72392032964623</v>
      </c>
      <c r="AS60" s="57">
        <f>IF('Calculating duration'!$F61="",AS59,AS59+AF60)</f>
        <v>130.01027334974205</v>
      </c>
      <c r="AT60" s="57">
        <f>IF('Calculating duration'!$F61="",AT59,AT59+AG60)</f>
        <v>129.3016895569888</v>
      </c>
      <c r="AU60" s="57">
        <f>IF('Calculating duration'!$F61="",AU59,AU59+AH60)</f>
        <v>128.59812705820656</v>
      </c>
      <c r="AV60" s="57">
        <f>IF('Calculating duration'!$F61="",AV59,AV59+AI60)</f>
        <v>127.89954435101922</v>
      </c>
      <c r="AW60" s="57">
        <f>IF('Calculating duration'!$F61="",AW59,AW59+AJ60)</f>
        <v>127.20590031981487</v>
      </c>
      <c r="AX60" s="57">
        <f>IF('Calculating duration'!$F61="",AX59,AX59+AK60)</f>
        <v>126.51715423175449</v>
      </c>
      <c r="AZ60" s="72" t="str">
        <f>IF('Calculating duration'!$F59="","",IF('Calculating duration'!$E59='Calculating duration'!$C$29,'Calculating duration'!$AB59,'Calculating duration'!$F60/(1+AZ$21/100)^('Calculating duration'!$E60/'Calculating duration'!$C$31)))</f>
        <v/>
      </c>
      <c r="BA60" s="72" t="str">
        <f>IF('Calculating duration'!$F59="","",IF('Calculating duration'!$E59='Calculating duration'!$C$29,'Calculating duration'!$AB59,'Calculating duration'!$F60/(1+BA$21/100)^('Calculating duration'!$E60/'Calculating duration'!$C$31)))</f>
        <v/>
      </c>
      <c r="BB60" s="72" t="str">
        <f>IF('Calculating duration'!$F59="","",IF('Calculating duration'!$E59='Calculating duration'!$C$29,'Calculating duration'!$AB59,'Calculating duration'!$F60/(1+BB$21/100)^('Calculating duration'!$E60/'Calculating duration'!$C$31)))</f>
        <v/>
      </c>
      <c r="BC60" s="72" t="str">
        <f>IF('Calculating duration'!$F59="","",IF('Calculating duration'!$E59='Calculating duration'!$C$29,'Calculating duration'!$AB59,'Calculating duration'!$F60/(1+BC$21/100)^('Calculating duration'!$E60/'Calculating duration'!$C$31)))</f>
        <v/>
      </c>
      <c r="BD60" s="72" t="str">
        <f>IF('Calculating duration'!$F59="","",IF('Calculating duration'!$E59='Calculating duration'!$C$29,'Calculating duration'!$AB59,'Calculating duration'!$F60/(1+BD$21/100)^('Calculating duration'!$E60/'Calculating duration'!$C$31)))</f>
        <v/>
      </c>
      <c r="BE60" s="72" t="str">
        <f>IF('Calculating duration'!$F59="","",IF('Calculating duration'!$E59='Calculating duration'!$C$29,'Calculating duration'!$AB59,'Calculating duration'!$F60/(1+BE$21/100)^('Calculating duration'!$E60/'Calculating duration'!$C$31)))</f>
        <v/>
      </c>
      <c r="BF60" s="72" t="str">
        <f>IF('Calculating duration'!$F59="","",IF('Calculating duration'!$E59='Calculating duration'!$C$29,'Calculating duration'!$AB59,'Calculating duration'!$F60/(1+BF$21/100)^('Calculating duration'!$E60/'Calculating duration'!$C$31)))</f>
        <v/>
      </c>
      <c r="BG60" s="72" t="str">
        <f>IF('Calculating duration'!$F59="","",IF('Calculating duration'!$E59='Calculating duration'!$C$29,'Calculating duration'!$AB59,'Calculating duration'!$F60/(1+BG$21/100)^('Calculating duration'!$E60/'Calculating duration'!$C$31)))</f>
        <v/>
      </c>
      <c r="BH60" s="72" t="str">
        <f>IF('Calculating duration'!$F59="","",IF('Calculating duration'!$E59='Calculating duration'!$C$29,'Calculating duration'!$AB59,'Calculating duration'!$F60/(1+BH$21/100)^('Calculating duration'!$E60/'Calculating duration'!$C$31)))</f>
        <v/>
      </c>
      <c r="BI60" s="72" t="str">
        <f>IF('Calculating duration'!$F59="","",IF('Calculating duration'!$E59='Calculating duration'!$C$29,'Calculating duration'!$AB59,'Calculating duration'!$F60/(1+BI$21/100)^('Calculating duration'!$E60/'Calculating duration'!$C$31)))</f>
        <v/>
      </c>
      <c r="BJ60" s="72" t="str">
        <f>IF('Calculating duration'!$F59="","",IF('Calculating duration'!$E59='Calculating duration'!$C$29,'Calculating duration'!$AB59,'Calculating duration'!$F60/(1+BJ$21/100)^('Calculating duration'!$E60/'Calculating duration'!$C$31)))</f>
        <v/>
      </c>
      <c r="BK60" s="72" t="str">
        <f>IF('Calculating duration'!$F59="","",IF('Calculating duration'!$E59='Calculating duration'!$C$29,'Calculating duration'!$AB59,'Calculating duration'!$F60/(1+BK$21/100)^('Calculating duration'!$E60/'Calculating duration'!$C$31)))</f>
        <v/>
      </c>
      <c r="BL60" s="57">
        <f>IF('Calculating duration'!$F61="",BL59,BL59+AZ60)</f>
        <v>163</v>
      </c>
      <c r="BM60" s="57">
        <f>IF('Calculating duration'!$F61="",BM59,BM59+BA60)</f>
        <v>155.60641680864748</v>
      </c>
      <c r="BN60" s="57">
        <f>IF('Calculating duration'!$F61="",BN59,BN59+BB60)</f>
        <v>148.63778150796722</v>
      </c>
      <c r="BO60" s="57">
        <f>IF('Calculating duration'!$F61="",BO59,BO59+BC60)</f>
        <v>142.0659395050674</v>
      </c>
      <c r="BP60" s="57">
        <f>IF('Calculating duration'!$F61="",BP59,BP59+BD60)</f>
        <v>135.86482143397862</v>
      </c>
      <c r="BQ60" s="57">
        <f>IF('Calculating duration'!$F61="",BQ59,BQ59+BE60)</f>
        <v>130.01027334974205</v>
      </c>
      <c r="BR60" s="57">
        <f>IF('Calculating duration'!$F61="",BR59,BR59+BF60)</f>
        <v>124.47990195703214</v>
      </c>
      <c r="BS60" s="57">
        <f>IF('Calculating duration'!$F61="",BS59,BS59+BG60)</f>
        <v>119.25293343813912</v>
      </c>
      <c r="BT60" s="57">
        <f>IF('Calculating duration'!$F61="",BT59,BT59+BH60)</f>
        <v>114.3100845918527</v>
      </c>
      <c r="BU60" s="57">
        <f>IF('Calculating duration'!$F61="",BU59,BU59+BI60)</f>
        <v>109.6334451255275</v>
      </c>
      <c r="BV60" s="57">
        <f>IF('Calculating duration'!$F61="",BV59,BV59+BJ60)</f>
        <v>105.2063700592233</v>
      </c>
      <c r="BW60" s="57">
        <f>IF('Calculating duration'!$F61="",BW59,BW59+BK60)</f>
        <v>101.01338130491476</v>
      </c>
    </row>
    <row r="61" spans="2:75" x14ac:dyDescent="0.2">
      <c r="AA61" s="72" t="str">
        <f>IF('Calculating duration'!$F61="","",IF('Calculating duration'!$E61='Calculating duration'!$C$29,'Calculating duration'!$AB61,'Calculating duration'!$F62/(1+AA$21/100)^('Calculating duration'!$E62/'Calculating duration'!$C$31)))</f>
        <v/>
      </c>
      <c r="AB61" s="72" t="str">
        <f>IF('Calculating duration'!$F61="","",IF('Calculating duration'!$E61='Calculating duration'!$C$29,'Calculating duration'!$AB61,'Calculating duration'!$F62/(1+AB$21/100)^('Calculating duration'!$E62/'Calculating duration'!$C$31)))</f>
        <v/>
      </c>
      <c r="AC61" s="72" t="str">
        <f>IF('Calculating duration'!$F61="","",IF('Calculating duration'!$E61='Calculating duration'!$C$29,'Calculating duration'!$AB61,'Calculating duration'!$F62/(1+AC$21/100)^('Calculating duration'!$E62/'Calculating duration'!$C$31)))</f>
        <v/>
      </c>
      <c r="AD61" s="72" t="str">
        <f>IF('Calculating duration'!$F61="","",IF('Calculating duration'!$E61='Calculating duration'!$C$29,'Calculating duration'!$AB61,'Calculating duration'!$F62/(1+AD$21/100)^('Calculating duration'!$E62/'Calculating duration'!$C$31)))</f>
        <v/>
      </c>
      <c r="AE61" s="72" t="str">
        <f>IF('Calculating duration'!$F61="","",IF('Calculating duration'!$E61='Calculating duration'!$C$29,'Calculating duration'!$AB61,'Calculating duration'!$F62/(1+AE$21/100)^('Calculating duration'!$E62/'Calculating duration'!$C$31)))</f>
        <v/>
      </c>
      <c r="AF61" s="72" t="str">
        <f>IF('Calculating duration'!$F61="","",IF('Calculating duration'!$E61='Calculating duration'!$C$29,'Calculating duration'!$AB61,'Calculating duration'!$F62/(1+AF$21/100)^('Calculating duration'!$E62/'Calculating duration'!$C$31)))</f>
        <v/>
      </c>
      <c r="AG61" s="72" t="str">
        <f>IF('Calculating duration'!$F61="","",IF('Calculating duration'!$E61='Calculating duration'!$C$29,'Calculating duration'!$AB61,'Calculating duration'!$F62/(1+AG$21/100)^('Calculating duration'!$E62/'Calculating duration'!$C$31)))</f>
        <v/>
      </c>
      <c r="AH61" s="72" t="str">
        <f>IF('Calculating duration'!$F61="","",IF('Calculating duration'!$E61='Calculating duration'!$C$29,'Calculating duration'!$AB61,'Calculating duration'!$F62/(1+AH$21/100)^('Calculating duration'!$E62/'Calculating duration'!$C$31)))</f>
        <v/>
      </c>
      <c r="AI61" s="72" t="str">
        <f>IF('Calculating duration'!$F61="","",IF('Calculating duration'!$E61='Calculating duration'!$C$29,'Calculating duration'!$AB61,'Calculating duration'!$F62/(1+AI$21/100)^('Calculating duration'!$E62/'Calculating duration'!$C$31)))</f>
        <v/>
      </c>
      <c r="AJ61" s="72" t="str">
        <f>IF('Calculating duration'!$F61="","",IF('Calculating duration'!$E61='Calculating duration'!$C$29,'Calculating duration'!$AB61,'Calculating duration'!$F62/(1+AJ$21/100)^('Calculating duration'!$E62/'Calculating duration'!$C$31)))</f>
        <v/>
      </c>
      <c r="AK61" s="72" t="str">
        <f>IF('Calculating duration'!$F61="","",IF('Calculating duration'!$E61='Calculating duration'!$C$29,'Calculating duration'!$AB61,'Calculating duration'!$F62/(1+AK$21/100)^('Calculating duration'!$E62/'Calculating duration'!$C$31)))</f>
        <v/>
      </c>
      <c r="AL61" s="72"/>
      <c r="AM61" s="72"/>
      <c r="AN61" s="57">
        <f>IF('Calculating duration'!$F62="",AN60,AN60+AA61)</f>
        <v>133.62999189254282</v>
      </c>
      <c r="AO61" s="57">
        <f>IF('Calculating duration'!$F62="",AO60,AO60+AB61)</f>
        <v>132.89566527221805</v>
      </c>
      <c r="AP61" s="57">
        <f>IF('Calculating duration'!$F62="",AP60,AP60+AC61)</f>
        <v>132.1665734021974</v>
      </c>
      <c r="AQ61" s="57">
        <f>IF('Calculating duration'!$F62="",AQ60,AQ60+AD61)</f>
        <v>131.44267278476872</v>
      </c>
      <c r="AR61" s="57">
        <f>IF('Calculating duration'!$F62="",AR60,AR60+AE61)</f>
        <v>130.72392032964623</v>
      </c>
      <c r="AS61" s="57">
        <f>IF('Calculating duration'!$F62="",AS60,AS60+AF61)</f>
        <v>130.01027334974205</v>
      </c>
      <c r="AT61" s="57">
        <f>IF('Calculating duration'!$F62="",AT60,AT60+AG61)</f>
        <v>129.3016895569888</v>
      </c>
      <c r="AU61" s="57">
        <f>IF('Calculating duration'!$F62="",AU60,AU60+AH61)</f>
        <v>128.59812705820656</v>
      </c>
      <c r="AV61" s="57">
        <f>IF('Calculating duration'!$F62="",AV60,AV60+AI61)</f>
        <v>127.89954435101922</v>
      </c>
      <c r="AW61" s="57">
        <f>IF('Calculating duration'!$F62="",AW60,AW60+AJ61)</f>
        <v>127.20590031981487</v>
      </c>
      <c r="AX61" s="57">
        <f>IF('Calculating duration'!$F62="",AX60,AX60+AK61)</f>
        <v>126.51715423175449</v>
      </c>
      <c r="AZ61" s="72" t="str">
        <f>IF('Calculating duration'!$F60="","",IF('Calculating duration'!$E60='Calculating duration'!$C$29,'Calculating duration'!$AB60,'Calculating duration'!$F61/(1+AZ$21/100)^('Calculating duration'!$E61/'Calculating duration'!$C$31)))</f>
        <v/>
      </c>
      <c r="BA61" s="72" t="str">
        <f>IF('Calculating duration'!$F60="","",IF('Calculating duration'!$E60='Calculating duration'!$C$29,'Calculating duration'!$AB60,'Calculating duration'!$F61/(1+BA$21/100)^('Calculating duration'!$E61/'Calculating duration'!$C$31)))</f>
        <v/>
      </c>
      <c r="BB61" s="72" t="str">
        <f>IF('Calculating duration'!$F60="","",IF('Calculating duration'!$E60='Calculating duration'!$C$29,'Calculating duration'!$AB60,'Calculating duration'!$F61/(1+BB$21/100)^('Calculating duration'!$E61/'Calculating duration'!$C$31)))</f>
        <v/>
      </c>
      <c r="BC61" s="72" t="str">
        <f>IF('Calculating duration'!$F60="","",IF('Calculating duration'!$E60='Calculating duration'!$C$29,'Calculating duration'!$AB60,'Calculating duration'!$F61/(1+BC$21/100)^('Calculating duration'!$E61/'Calculating duration'!$C$31)))</f>
        <v/>
      </c>
      <c r="BD61" s="72" t="str">
        <f>IF('Calculating duration'!$F60="","",IF('Calculating duration'!$E60='Calculating duration'!$C$29,'Calculating duration'!$AB60,'Calculating duration'!$F61/(1+BD$21/100)^('Calculating duration'!$E61/'Calculating duration'!$C$31)))</f>
        <v/>
      </c>
      <c r="BE61" s="72" t="str">
        <f>IF('Calculating duration'!$F60="","",IF('Calculating duration'!$E60='Calculating duration'!$C$29,'Calculating duration'!$AB60,'Calculating duration'!$F61/(1+BE$21/100)^('Calculating duration'!$E61/'Calculating duration'!$C$31)))</f>
        <v/>
      </c>
      <c r="BF61" s="72" t="str">
        <f>IF('Calculating duration'!$F60="","",IF('Calculating duration'!$E60='Calculating duration'!$C$29,'Calculating duration'!$AB60,'Calculating duration'!$F61/(1+BF$21/100)^('Calculating duration'!$E61/'Calculating duration'!$C$31)))</f>
        <v/>
      </c>
      <c r="BG61" s="72" t="str">
        <f>IF('Calculating duration'!$F60="","",IF('Calculating duration'!$E60='Calculating duration'!$C$29,'Calculating duration'!$AB60,'Calculating duration'!$F61/(1+BG$21/100)^('Calculating duration'!$E61/'Calculating duration'!$C$31)))</f>
        <v/>
      </c>
      <c r="BH61" s="72" t="str">
        <f>IF('Calculating duration'!$F60="","",IF('Calculating duration'!$E60='Calculating duration'!$C$29,'Calculating duration'!$AB60,'Calculating duration'!$F61/(1+BH$21/100)^('Calculating duration'!$E61/'Calculating duration'!$C$31)))</f>
        <v/>
      </c>
      <c r="BI61" s="72" t="str">
        <f>IF('Calculating duration'!$F60="","",IF('Calculating duration'!$E60='Calculating duration'!$C$29,'Calculating duration'!$AB60,'Calculating duration'!$F61/(1+BI$21/100)^('Calculating duration'!$E61/'Calculating duration'!$C$31)))</f>
        <v/>
      </c>
      <c r="BJ61" s="72" t="str">
        <f>IF('Calculating duration'!$F60="","",IF('Calculating duration'!$E60='Calculating duration'!$C$29,'Calculating duration'!$AB60,'Calculating duration'!$F61/(1+BJ$21/100)^('Calculating duration'!$E61/'Calculating duration'!$C$31)))</f>
        <v/>
      </c>
      <c r="BK61" s="72" t="str">
        <f>IF('Calculating duration'!$F60="","",IF('Calculating duration'!$E60='Calculating duration'!$C$29,'Calculating duration'!$AB60,'Calculating duration'!$F61/(1+BK$21/100)^('Calculating duration'!$E61/'Calculating duration'!$C$31)))</f>
        <v/>
      </c>
      <c r="BL61" s="57">
        <f>IF('Calculating duration'!$F62="",BL60,BL60+AZ61)</f>
        <v>163</v>
      </c>
      <c r="BM61" s="57">
        <f>IF('Calculating duration'!$F62="",BM60,BM60+BA61)</f>
        <v>155.60641680864748</v>
      </c>
      <c r="BN61" s="57">
        <f>IF('Calculating duration'!$F62="",BN60,BN60+BB61)</f>
        <v>148.63778150796722</v>
      </c>
      <c r="BO61" s="57">
        <f>IF('Calculating duration'!$F62="",BO60,BO60+BC61)</f>
        <v>142.0659395050674</v>
      </c>
      <c r="BP61" s="57">
        <f>IF('Calculating duration'!$F62="",BP60,BP60+BD61)</f>
        <v>135.86482143397862</v>
      </c>
      <c r="BQ61" s="57">
        <f>IF('Calculating duration'!$F62="",BQ60,BQ60+BE61)</f>
        <v>130.01027334974205</v>
      </c>
      <c r="BR61" s="57">
        <f>IF('Calculating duration'!$F62="",BR60,BR60+BF61)</f>
        <v>124.47990195703214</v>
      </c>
      <c r="BS61" s="57">
        <f>IF('Calculating duration'!$F62="",BS60,BS60+BG61)</f>
        <v>119.25293343813912</v>
      </c>
      <c r="BT61" s="57">
        <f>IF('Calculating duration'!$F62="",BT60,BT60+BH61)</f>
        <v>114.3100845918527</v>
      </c>
      <c r="BU61" s="57">
        <f>IF('Calculating duration'!$F62="",BU60,BU60+BI61)</f>
        <v>109.6334451255275</v>
      </c>
      <c r="BV61" s="57">
        <f>IF('Calculating duration'!$F62="",BV60,BV60+BJ61)</f>
        <v>105.2063700592233</v>
      </c>
      <c r="BW61" s="57">
        <f>IF('Calculating duration'!$F62="",BW60,BW60+BK61)</f>
        <v>101.01338130491476</v>
      </c>
    </row>
    <row r="62" spans="2:75" x14ac:dyDescent="0.2">
      <c r="AA62" s="72" t="str">
        <f>IF('Calculating duration'!$F62="","",IF('Calculating duration'!$E62='Calculating duration'!$C$29,'Calculating duration'!$AB62,'Calculating duration'!$F63/(1+AA$21/100)^('Calculating duration'!$E63/'Calculating duration'!$C$31)))</f>
        <v/>
      </c>
      <c r="AB62" s="72" t="str">
        <f>IF('Calculating duration'!$F62="","",IF('Calculating duration'!$E62='Calculating duration'!$C$29,'Calculating duration'!$AB62,'Calculating duration'!$F63/(1+AB$21/100)^('Calculating duration'!$E63/'Calculating duration'!$C$31)))</f>
        <v/>
      </c>
      <c r="AC62" s="72" t="str">
        <f>IF('Calculating duration'!$F62="","",IF('Calculating duration'!$E62='Calculating duration'!$C$29,'Calculating duration'!$AB62,'Calculating duration'!$F63/(1+AC$21/100)^('Calculating duration'!$E63/'Calculating duration'!$C$31)))</f>
        <v/>
      </c>
      <c r="AD62" s="72" t="str">
        <f>IF('Calculating duration'!$F62="","",IF('Calculating duration'!$E62='Calculating duration'!$C$29,'Calculating duration'!$AB62,'Calculating duration'!$F63/(1+AD$21/100)^('Calculating duration'!$E63/'Calculating duration'!$C$31)))</f>
        <v/>
      </c>
      <c r="AE62" s="72" t="str">
        <f>IF('Calculating duration'!$F62="","",IF('Calculating duration'!$E62='Calculating duration'!$C$29,'Calculating duration'!$AB62,'Calculating duration'!$F63/(1+AE$21/100)^('Calculating duration'!$E63/'Calculating duration'!$C$31)))</f>
        <v/>
      </c>
      <c r="AF62" s="72" t="str">
        <f>IF('Calculating duration'!$F62="","",IF('Calculating duration'!$E62='Calculating duration'!$C$29,'Calculating duration'!$AB62,'Calculating duration'!$F63/(1+AF$21/100)^('Calculating duration'!$E63/'Calculating duration'!$C$31)))</f>
        <v/>
      </c>
      <c r="AG62" s="72" t="str">
        <f>IF('Calculating duration'!$F62="","",IF('Calculating duration'!$E62='Calculating duration'!$C$29,'Calculating duration'!$AB62,'Calculating duration'!$F63/(1+AG$21/100)^('Calculating duration'!$E63/'Calculating duration'!$C$31)))</f>
        <v/>
      </c>
      <c r="AH62" s="72" t="str">
        <f>IF('Calculating duration'!$F62="","",IF('Calculating duration'!$E62='Calculating duration'!$C$29,'Calculating duration'!$AB62,'Calculating duration'!$F63/(1+AH$21/100)^('Calculating duration'!$E63/'Calculating duration'!$C$31)))</f>
        <v/>
      </c>
      <c r="AI62" s="72" t="str">
        <f>IF('Calculating duration'!$F62="","",IF('Calculating duration'!$E62='Calculating duration'!$C$29,'Calculating duration'!$AB62,'Calculating duration'!$F63/(1+AI$21/100)^('Calculating duration'!$E63/'Calculating duration'!$C$31)))</f>
        <v/>
      </c>
      <c r="AJ62" s="72" t="str">
        <f>IF('Calculating duration'!$F62="","",IF('Calculating duration'!$E62='Calculating duration'!$C$29,'Calculating duration'!$AB62,'Calculating duration'!$F63/(1+AJ$21/100)^('Calculating duration'!$E63/'Calculating duration'!$C$31)))</f>
        <v/>
      </c>
      <c r="AK62" s="72" t="str">
        <f>IF('Calculating duration'!$F62="","",IF('Calculating duration'!$E62='Calculating duration'!$C$29,'Calculating duration'!$AB62,'Calculating duration'!$F63/(1+AK$21/100)^('Calculating duration'!$E63/'Calculating duration'!$C$31)))</f>
        <v/>
      </c>
      <c r="AL62" s="72"/>
      <c r="AM62" s="72"/>
      <c r="AN62" s="57">
        <f>IF('Calculating duration'!$F63="",AN61,AN61+AA62)</f>
        <v>133.62999189254282</v>
      </c>
      <c r="AO62" s="57">
        <f>IF('Calculating duration'!$F63="",AO61,AO61+AB62)</f>
        <v>132.89566527221805</v>
      </c>
      <c r="AP62" s="57">
        <f>IF('Calculating duration'!$F63="",AP61,AP61+AC62)</f>
        <v>132.1665734021974</v>
      </c>
      <c r="AQ62" s="57">
        <f>IF('Calculating duration'!$F63="",AQ61,AQ61+AD62)</f>
        <v>131.44267278476872</v>
      </c>
      <c r="AR62" s="57">
        <f>IF('Calculating duration'!$F63="",AR61,AR61+AE62)</f>
        <v>130.72392032964623</v>
      </c>
      <c r="AS62" s="57">
        <f>IF('Calculating duration'!$F63="",AS61,AS61+AF62)</f>
        <v>130.01027334974205</v>
      </c>
      <c r="AT62" s="57">
        <f>IF('Calculating duration'!$F63="",AT61,AT61+AG62)</f>
        <v>129.3016895569888</v>
      </c>
      <c r="AU62" s="57">
        <f>IF('Calculating duration'!$F63="",AU61,AU61+AH62)</f>
        <v>128.59812705820656</v>
      </c>
      <c r="AV62" s="57">
        <f>IF('Calculating duration'!$F63="",AV61,AV61+AI62)</f>
        <v>127.89954435101922</v>
      </c>
      <c r="AW62" s="57">
        <f>IF('Calculating duration'!$F63="",AW61,AW61+AJ62)</f>
        <v>127.20590031981487</v>
      </c>
      <c r="AX62" s="57">
        <f>IF('Calculating duration'!$F63="",AX61,AX61+AK62)</f>
        <v>126.51715423175449</v>
      </c>
      <c r="AZ62" s="72" t="str">
        <f>IF('Calculating duration'!$F61="","",IF('Calculating duration'!$E61='Calculating duration'!$C$29,'Calculating duration'!$AB61,'Calculating duration'!$F62/(1+AZ$21/100)^('Calculating duration'!$E62/'Calculating duration'!$C$31)))</f>
        <v/>
      </c>
      <c r="BA62" s="72" t="str">
        <f>IF('Calculating duration'!$F61="","",IF('Calculating duration'!$E61='Calculating duration'!$C$29,'Calculating duration'!$AB61,'Calculating duration'!$F62/(1+BA$21/100)^('Calculating duration'!$E62/'Calculating duration'!$C$31)))</f>
        <v/>
      </c>
      <c r="BB62" s="72" t="str">
        <f>IF('Calculating duration'!$F61="","",IF('Calculating duration'!$E61='Calculating duration'!$C$29,'Calculating duration'!$AB61,'Calculating duration'!$F62/(1+BB$21/100)^('Calculating duration'!$E62/'Calculating duration'!$C$31)))</f>
        <v/>
      </c>
      <c r="BC62" s="72" t="str">
        <f>IF('Calculating duration'!$F61="","",IF('Calculating duration'!$E61='Calculating duration'!$C$29,'Calculating duration'!$AB61,'Calculating duration'!$F62/(1+BC$21/100)^('Calculating duration'!$E62/'Calculating duration'!$C$31)))</f>
        <v/>
      </c>
      <c r="BD62" s="72" t="str">
        <f>IF('Calculating duration'!$F61="","",IF('Calculating duration'!$E61='Calculating duration'!$C$29,'Calculating duration'!$AB61,'Calculating duration'!$F62/(1+BD$21/100)^('Calculating duration'!$E62/'Calculating duration'!$C$31)))</f>
        <v/>
      </c>
      <c r="BE62" s="72" t="str">
        <f>IF('Calculating duration'!$F61="","",IF('Calculating duration'!$E61='Calculating duration'!$C$29,'Calculating duration'!$AB61,'Calculating duration'!$F62/(1+BE$21/100)^('Calculating duration'!$E62/'Calculating duration'!$C$31)))</f>
        <v/>
      </c>
      <c r="BF62" s="72" t="str">
        <f>IF('Calculating duration'!$F61="","",IF('Calculating duration'!$E61='Calculating duration'!$C$29,'Calculating duration'!$AB61,'Calculating duration'!$F62/(1+BF$21/100)^('Calculating duration'!$E62/'Calculating duration'!$C$31)))</f>
        <v/>
      </c>
      <c r="BG62" s="72" t="str">
        <f>IF('Calculating duration'!$F61="","",IF('Calculating duration'!$E61='Calculating duration'!$C$29,'Calculating duration'!$AB61,'Calculating duration'!$F62/(1+BG$21/100)^('Calculating duration'!$E62/'Calculating duration'!$C$31)))</f>
        <v/>
      </c>
      <c r="BH62" s="72" t="str">
        <f>IF('Calculating duration'!$F61="","",IF('Calculating duration'!$E61='Calculating duration'!$C$29,'Calculating duration'!$AB61,'Calculating duration'!$F62/(1+BH$21/100)^('Calculating duration'!$E62/'Calculating duration'!$C$31)))</f>
        <v/>
      </c>
      <c r="BI62" s="72" t="str">
        <f>IF('Calculating duration'!$F61="","",IF('Calculating duration'!$E61='Calculating duration'!$C$29,'Calculating duration'!$AB61,'Calculating duration'!$F62/(1+BI$21/100)^('Calculating duration'!$E62/'Calculating duration'!$C$31)))</f>
        <v/>
      </c>
      <c r="BJ62" s="72" t="str">
        <f>IF('Calculating duration'!$F61="","",IF('Calculating duration'!$E61='Calculating duration'!$C$29,'Calculating duration'!$AB61,'Calculating duration'!$F62/(1+BJ$21/100)^('Calculating duration'!$E62/'Calculating duration'!$C$31)))</f>
        <v/>
      </c>
      <c r="BK62" s="72" t="str">
        <f>IF('Calculating duration'!$F61="","",IF('Calculating duration'!$E61='Calculating duration'!$C$29,'Calculating duration'!$AB61,'Calculating duration'!$F62/(1+BK$21/100)^('Calculating duration'!$E62/'Calculating duration'!$C$31)))</f>
        <v/>
      </c>
      <c r="BL62" s="57">
        <f>IF('Calculating duration'!$F63="",BL61,BL61+AZ62)</f>
        <v>163</v>
      </c>
      <c r="BM62" s="57">
        <f>IF('Calculating duration'!$F63="",BM61,BM61+BA62)</f>
        <v>155.60641680864748</v>
      </c>
      <c r="BN62" s="57">
        <f>IF('Calculating duration'!$F63="",BN61,BN61+BB62)</f>
        <v>148.63778150796722</v>
      </c>
      <c r="BO62" s="57">
        <f>IF('Calculating duration'!$F63="",BO61,BO61+BC62)</f>
        <v>142.0659395050674</v>
      </c>
      <c r="BP62" s="57">
        <f>IF('Calculating duration'!$F63="",BP61,BP61+BD62)</f>
        <v>135.86482143397862</v>
      </c>
      <c r="BQ62" s="57">
        <f>IF('Calculating duration'!$F63="",BQ61,BQ61+BE62)</f>
        <v>130.01027334974205</v>
      </c>
      <c r="BR62" s="57">
        <f>IF('Calculating duration'!$F63="",BR61,BR61+BF62)</f>
        <v>124.47990195703214</v>
      </c>
      <c r="BS62" s="57">
        <f>IF('Calculating duration'!$F63="",BS61,BS61+BG62)</f>
        <v>119.25293343813912</v>
      </c>
      <c r="BT62" s="57">
        <f>IF('Calculating duration'!$F63="",BT61,BT61+BH62)</f>
        <v>114.3100845918527</v>
      </c>
      <c r="BU62" s="57">
        <f>IF('Calculating duration'!$F63="",BU61,BU61+BI62)</f>
        <v>109.6334451255275</v>
      </c>
      <c r="BV62" s="57">
        <f>IF('Calculating duration'!$F63="",BV61,BV61+BJ62)</f>
        <v>105.2063700592233</v>
      </c>
      <c r="BW62" s="57">
        <f>IF('Calculating duration'!$F63="",BW61,BW61+BK62)</f>
        <v>101.01338130491476</v>
      </c>
    </row>
    <row r="63" spans="2:75" x14ac:dyDescent="0.2">
      <c r="AA63" s="72" t="str">
        <f>IF('Calculating duration'!$F63="","",IF('Calculating duration'!$E63='Calculating duration'!$C$29,'Calculating duration'!$AB63,'Calculating duration'!$F64/(1+AA$21/100)^('Calculating duration'!$E64/'Calculating duration'!$C$31)))</f>
        <v/>
      </c>
      <c r="AB63" s="72" t="str">
        <f>IF('Calculating duration'!$F63="","",IF('Calculating duration'!$E63='Calculating duration'!$C$29,'Calculating duration'!$AB63,'Calculating duration'!$F64/(1+AB$21/100)^('Calculating duration'!$E64/'Calculating duration'!$C$31)))</f>
        <v/>
      </c>
      <c r="AC63" s="72" t="str">
        <f>IF('Calculating duration'!$F63="","",IF('Calculating duration'!$E63='Calculating duration'!$C$29,'Calculating duration'!$AB63,'Calculating duration'!$F64/(1+AC$21/100)^('Calculating duration'!$E64/'Calculating duration'!$C$31)))</f>
        <v/>
      </c>
      <c r="AD63" s="72" t="str">
        <f>IF('Calculating duration'!$F63="","",IF('Calculating duration'!$E63='Calculating duration'!$C$29,'Calculating duration'!$AB63,'Calculating duration'!$F64/(1+AD$21/100)^('Calculating duration'!$E64/'Calculating duration'!$C$31)))</f>
        <v/>
      </c>
      <c r="AE63" s="72" t="str">
        <f>IF('Calculating duration'!$F63="","",IF('Calculating duration'!$E63='Calculating duration'!$C$29,'Calculating duration'!$AB63,'Calculating duration'!$F64/(1+AE$21/100)^('Calculating duration'!$E64/'Calculating duration'!$C$31)))</f>
        <v/>
      </c>
      <c r="AF63" s="72" t="str">
        <f>IF('Calculating duration'!$F63="","",IF('Calculating duration'!$E63='Calculating duration'!$C$29,'Calculating duration'!$AB63,'Calculating duration'!$F64/(1+AF$21/100)^('Calculating duration'!$E64/'Calculating duration'!$C$31)))</f>
        <v/>
      </c>
      <c r="AG63" s="72" t="str">
        <f>IF('Calculating duration'!$F63="","",IF('Calculating duration'!$E63='Calculating duration'!$C$29,'Calculating duration'!$AB63,'Calculating duration'!$F64/(1+AG$21/100)^('Calculating duration'!$E64/'Calculating duration'!$C$31)))</f>
        <v/>
      </c>
      <c r="AH63" s="72" t="str">
        <f>IF('Calculating duration'!$F63="","",IF('Calculating duration'!$E63='Calculating duration'!$C$29,'Calculating duration'!$AB63,'Calculating duration'!$F64/(1+AH$21/100)^('Calculating duration'!$E64/'Calculating duration'!$C$31)))</f>
        <v/>
      </c>
      <c r="AI63" s="72" t="str">
        <f>IF('Calculating duration'!$F63="","",IF('Calculating duration'!$E63='Calculating duration'!$C$29,'Calculating duration'!$AB63,'Calculating duration'!$F64/(1+AI$21/100)^('Calculating duration'!$E64/'Calculating duration'!$C$31)))</f>
        <v/>
      </c>
      <c r="AJ63" s="72" t="str">
        <f>IF('Calculating duration'!$F63="","",IF('Calculating duration'!$E63='Calculating duration'!$C$29,'Calculating duration'!$AB63,'Calculating duration'!$F64/(1+AJ$21/100)^('Calculating duration'!$E64/'Calculating duration'!$C$31)))</f>
        <v/>
      </c>
      <c r="AK63" s="72" t="str">
        <f>IF('Calculating duration'!$F63="","",IF('Calculating duration'!$E63='Calculating duration'!$C$29,'Calculating duration'!$AB63,'Calculating duration'!$F64/(1+AK$21/100)^('Calculating duration'!$E64/'Calculating duration'!$C$31)))</f>
        <v/>
      </c>
      <c r="AL63" s="72"/>
      <c r="AM63" s="72"/>
      <c r="AN63" s="57">
        <f>IF('Calculating duration'!$F64="",AN62,AN62+AA63)</f>
        <v>133.62999189254282</v>
      </c>
      <c r="AO63" s="57">
        <f>IF('Calculating duration'!$F64="",AO62,AO62+AB63)</f>
        <v>132.89566527221805</v>
      </c>
      <c r="AP63" s="57">
        <f>IF('Calculating duration'!$F64="",AP62,AP62+AC63)</f>
        <v>132.1665734021974</v>
      </c>
      <c r="AQ63" s="57">
        <f>IF('Calculating duration'!$F64="",AQ62,AQ62+AD63)</f>
        <v>131.44267278476872</v>
      </c>
      <c r="AR63" s="57">
        <f>IF('Calculating duration'!$F64="",AR62,AR62+AE63)</f>
        <v>130.72392032964623</v>
      </c>
      <c r="AS63" s="57">
        <f>IF('Calculating duration'!$F64="",AS62,AS62+AF63)</f>
        <v>130.01027334974205</v>
      </c>
      <c r="AT63" s="57">
        <f>IF('Calculating duration'!$F64="",AT62,AT62+AG63)</f>
        <v>129.3016895569888</v>
      </c>
      <c r="AU63" s="57">
        <f>IF('Calculating duration'!$F64="",AU62,AU62+AH63)</f>
        <v>128.59812705820656</v>
      </c>
      <c r="AV63" s="57">
        <f>IF('Calculating duration'!$F64="",AV62,AV62+AI63)</f>
        <v>127.89954435101922</v>
      </c>
      <c r="AW63" s="57">
        <f>IF('Calculating duration'!$F64="",AW62,AW62+AJ63)</f>
        <v>127.20590031981487</v>
      </c>
      <c r="AX63" s="57">
        <f>IF('Calculating duration'!$F64="",AX62,AX62+AK63)</f>
        <v>126.51715423175449</v>
      </c>
      <c r="AZ63" s="72" t="str">
        <f>IF('Calculating duration'!$F62="","",IF('Calculating duration'!$E62='Calculating duration'!$C$29,'Calculating duration'!$AB62,'Calculating duration'!$F63/(1+AZ$21/100)^('Calculating duration'!$E63/'Calculating duration'!$C$31)))</f>
        <v/>
      </c>
      <c r="BA63" s="72" t="str">
        <f>IF('Calculating duration'!$F62="","",IF('Calculating duration'!$E62='Calculating duration'!$C$29,'Calculating duration'!$AB62,'Calculating duration'!$F63/(1+BA$21/100)^('Calculating duration'!$E63/'Calculating duration'!$C$31)))</f>
        <v/>
      </c>
      <c r="BB63" s="72" t="str">
        <f>IF('Calculating duration'!$F62="","",IF('Calculating duration'!$E62='Calculating duration'!$C$29,'Calculating duration'!$AB62,'Calculating duration'!$F63/(1+BB$21/100)^('Calculating duration'!$E63/'Calculating duration'!$C$31)))</f>
        <v/>
      </c>
      <c r="BC63" s="72" t="str">
        <f>IF('Calculating duration'!$F62="","",IF('Calculating duration'!$E62='Calculating duration'!$C$29,'Calculating duration'!$AB62,'Calculating duration'!$F63/(1+BC$21/100)^('Calculating duration'!$E63/'Calculating duration'!$C$31)))</f>
        <v/>
      </c>
      <c r="BD63" s="72" t="str">
        <f>IF('Calculating duration'!$F62="","",IF('Calculating duration'!$E62='Calculating duration'!$C$29,'Calculating duration'!$AB62,'Calculating duration'!$F63/(1+BD$21/100)^('Calculating duration'!$E63/'Calculating duration'!$C$31)))</f>
        <v/>
      </c>
      <c r="BE63" s="72" t="str">
        <f>IF('Calculating duration'!$F62="","",IF('Calculating duration'!$E62='Calculating duration'!$C$29,'Calculating duration'!$AB62,'Calculating duration'!$F63/(1+BE$21/100)^('Calculating duration'!$E63/'Calculating duration'!$C$31)))</f>
        <v/>
      </c>
      <c r="BF63" s="72" t="str">
        <f>IF('Calculating duration'!$F62="","",IF('Calculating duration'!$E62='Calculating duration'!$C$29,'Calculating duration'!$AB62,'Calculating duration'!$F63/(1+BF$21/100)^('Calculating duration'!$E63/'Calculating duration'!$C$31)))</f>
        <v/>
      </c>
      <c r="BG63" s="72" t="str">
        <f>IF('Calculating duration'!$F62="","",IF('Calculating duration'!$E62='Calculating duration'!$C$29,'Calculating duration'!$AB62,'Calculating duration'!$F63/(1+BG$21/100)^('Calculating duration'!$E63/'Calculating duration'!$C$31)))</f>
        <v/>
      </c>
      <c r="BH63" s="72" t="str">
        <f>IF('Calculating duration'!$F62="","",IF('Calculating duration'!$E62='Calculating duration'!$C$29,'Calculating duration'!$AB62,'Calculating duration'!$F63/(1+BH$21/100)^('Calculating duration'!$E63/'Calculating duration'!$C$31)))</f>
        <v/>
      </c>
      <c r="BI63" s="72" t="str">
        <f>IF('Calculating duration'!$F62="","",IF('Calculating duration'!$E62='Calculating duration'!$C$29,'Calculating duration'!$AB62,'Calculating duration'!$F63/(1+BI$21/100)^('Calculating duration'!$E63/'Calculating duration'!$C$31)))</f>
        <v/>
      </c>
      <c r="BJ63" s="72" t="str">
        <f>IF('Calculating duration'!$F62="","",IF('Calculating duration'!$E62='Calculating duration'!$C$29,'Calculating duration'!$AB62,'Calculating duration'!$F63/(1+BJ$21/100)^('Calculating duration'!$E63/'Calculating duration'!$C$31)))</f>
        <v/>
      </c>
      <c r="BK63" s="72" t="str">
        <f>IF('Calculating duration'!$F62="","",IF('Calculating duration'!$E62='Calculating duration'!$C$29,'Calculating duration'!$AB62,'Calculating duration'!$F63/(1+BK$21/100)^('Calculating duration'!$E63/'Calculating duration'!$C$31)))</f>
        <v/>
      </c>
      <c r="BL63" s="57">
        <f>IF('Calculating duration'!$F64="",BL62,BL62+AZ63)</f>
        <v>163</v>
      </c>
      <c r="BM63" s="57">
        <f>IF('Calculating duration'!$F64="",BM62,BM62+BA63)</f>
        <v>155.60641680864748</v>
      </c>
      <c r="BN63" s="57">
        <f>IF('Calculating duration'!$F64="",BN62,BN62+BB63)</f>
        <v>148.63778150796722</v>
      </c>
      <c r="BO63" s="57">
        <f>IF('Calculating duration'!$F64="",BO62,BO62+BC63)</f>
        <v>142.0659395050674</v>
      </c>
      <c r="BP63" s="57">
        <f>IF('Calculating duration'!$F64="",BP62,BP62+BD63)</f>
        <v>135.86482143397862</v>
      </c>
      <c r="BQ63" s="57">
        <f>IF('Calculating duration'!$F64="",BQ62,BQ62+BE63)</f>
        <v>130.01027334974205</v>
      </c>
      <c r="BR63" s="57">
        <f>IF('Calculating duration'!$F64="",BR62,BR62+BF63)</f>
        <v>124.47990195703214</v>
      </c>
      <c r="BS63" s="57">
        <f>IF('Calculating duration'!$F64="",BS62,BS62+BG63)</f>
        <v>119.25293343813912</v>
      </c>
      <c r="BT63" s="57">
        <f>IF('Calculating duration'!$F64="",BT62,BT62+BH63)</f>
        <v>114.3100845918527</v>
      </c>
      <c r="BU63" s="57">
        <f>IF('Calculating duration'!$F64="",BU62,BU62+BI63)</f>
        <v>109.6334451255275</v>
      </c>
      <c r="BV63" s="57">
        <f>IF('Calculating duration'!$F64="",BV62,BV62+BJ63)</f>
        <v>105.2063700592233</v>
      </c>
      <c r="BW63" s="57">
        <f>IF('Calculating duration'!$F64="",BW62,BW62+BK63)</f>
        <v>101.01338130491476</v>
      </c>
    </row>
    <row r="64" spans="2:75" x14ac:dyDescent="0.2">
      <c r="AA64" s="72" t="str">
        <f>IF('Calculating duration'!$F64="","",IF('Calculating duration'!$E64='Calculating duration'!$C$29,'Calculating duration'!$AB64,'Calculating duration'!$F65/(1+AA$21/100)^('Calculating duration'!$E65/'Calculating duration'!$C$31)))</f>
        <v/>
      </c>
      <c r="AB64" s="72" t="str">
        <f>IF('Calculating duration'!$F64="","",IF('Calculating duration'!$E64='Calculating duration'!$C$29,'Calculating duration'!$AB64,'Calculating duration'!$F65/(1+AB$21/100)^('Calculating duration'!$E65/'Calculating duration'!$C$31)))</f>
        <v/>
      </c>
      <c r="AC64" s="72" t="str">
        <f>IF('Calculating duration'!$F64="","",IF('Calculating duration'!$E64='Calculating duration'!$C$29,'Calculating duration'!$AB64,'Calculating duration'!$F65/(1+AC$21/100)^('Calculating duration'!$E65/'Calculating duration'!$C$31)))</f>
        <v/>
      </c>
      <c r="AD64" s="72" t="str">
        <f>IF('Calculating duration'!$F64="","",IF('Calculating duration'!$E64='Calculating duration'!$C$29,'Calculating duration'!$AB64,'Calculating duration'!$F65/(1+AD$21/100)^('Calculating duration'!$E65/'Calculating duration'!$C$31)))</f>
        <v/>
      </c>
      <c r="AE64" s="72" t="str">
        <f>IF('Calculating duration'!$F64="","",IF('Calculating duration'!$E64='Calculating duration'!$C$29,'Calculating duration'!$AB64,'Calculating duration'!$F65/(1+AE$21/100)^('Calculating duration'!$E65/'Calculating duration'!$C$31)))</f>
        <v/>
      </c>
      <c r="AF64" s="72" t="str">
        <f>IF('Calculating duration'!$F64="","",IF('Calculating duration'!$E64='Calculating duration'!$C$29,'Calculating duration'!$AB64,'Calculating duration'!$F65/(1+AF$21/100)^('Calculating duration'!$E65/'Calculating duration'!$C$31)))</f>
        <v/>
      </c>
      <c r="AG64" s="72" t="str">
        <f>IF('Calculating duration'!$F64="","",IF('Calculating duration'!$E64='Calculating duration'!$C$29,'Calculating duration'!$AB64,'Calculating duration'!$F65/(1+AG$21/100)^('Calculating duration'!$E65/'Calculating duration'!$C$31)))</f>
        <v/>
      </c>
      <c r="AH64" s="72" t="str">
        <f>IF('Calculating duration'!$F64="","",IF('Calculating duration'!$E64='Calculating duration'!$C$29,'Calculating duration'!$AB64,'Calculating duration'!$F65/(1+AH$21/100)^('Calculating duration'!$E65/'Calculating duration'!$C$31)))</f>
        <v/>
      </c>
      <c r="AI64" s="72" t="str">
        <f>IF('Calculating duration'!$F64="","",IF('Calculating duration'!$E64='Calculating duration'!$C$29,'Calculating duration'!$AB64,'Calculating duration'!$F65/(1+AI$21/100)^('Calculating duration'!$E65/'Calculating duration'!$C$31)))</f>
        <v/>
      </c>
      <c r="AJ64" s="72" t="str">
        <f>IF('Calculating duration'!$F64="","",IF('Calculating duration'!$E64='Calculating duration'!$C$29,'Calculating duration'!$AB64,'Calculating duration'!$F65/(1+AJ$21/100)^('Calculating duration'!$E65/'Calculating duration'!$C$31)))</f>
        <v/>
      </c>
      <c r="AK64" s="72" t="str">
        <f>IF('Calculating duration'!$F64="","",IF('Calculating duration'!$E64='Calculating duration'!$C$29,'Calculating duration'!$AB64,'Calculating duration'!$F65/(1+AK$21/100)^('Calculating duration'!$E65/'Calculating duration'!$C$31)))</f>
        <v/>
      </c>
      <c r="AL64" s="72"/>
      <c r="AM64" s="72"/>
      <c r="AN64" s="57">
        <f>IF('Calculating duration'!$F65="",AN63,AN63+AA64)</f>
        <v>133.62999189254282</v>
      </c>
      <c r="AO64" s="57">
        <f>IF('Calculating duration'!$F65="",AO63,AO63+AB64)</f>
        <v>132.89566527221805</v>
      </c>
      <c r="AP64" s="57">
        <f>IF('Calculating duration'!$F65="",AP63,AP63+AC64)</f>
        <v>132.1665734021974</v>
      </c>
      <c r="AQ64" s="57">
        <f>IF('Calculating duration'!$F65="",AQ63,AQ63+AD64)</f>
        <v>131.44267278476872</v>
      </c>
      <c r="AR64" s="57">
        <f>IF('Calculating duration'!$F65="",AR63,AR63+AE64)</f>
        <v>130.72392032964623</v>
      </c>
      <c r="AS64" s="57">
        <f>IF('Calculating duration'!$F65="",AS63,AS63+AF64)</f>
        <v>130.01027334974205</v>
      </c>
      <c r="AT64" s="57">
        <f>IF('Calculating duration'!$F65="",AT63,AT63+AG64)</f>
        <v>129.3016895569888</v>
      </c>
      <c r="AU64" s="57">
        <f>IF('Calculating duration'!$F65="",AU63,AU63+AH64)</f>
        <v>128.59812705820656</v>
      </c>
      <c r="AV64" s="57">
        <f>IF('Calculating duration'!$F65="",AV63,AV63+AI64)</f>
        <v>127.89954435101922</v>
      </c>
      <c r="AW64" s="57">
        <f>IF('Calculating duration'!$F65="",AW63,AW63+AJ64)</f>
        <v>127.20590031981487</v>
      </c>
      <c r="AX64" s="57">
        <f>IF('Calculating duration'!$F65="",AX63,AX63+AK64)</f>
        <v>126.51715423175449</v>
      </c>
      <c r="AZ64" s="72" t="str">
        <f>IF('Calculating duration'!$F63="","",IF('Calculating duration'!$E63='Calculating duration'!$C$29,'Calculating duration'!$AB63,'Calculating duration'!$F64/(1+AZ$21/100)^('Calculating duration'!$E64/'Calculating duration'!$C$31)))</f>
        <v/>
      </c>
      <c r="BA64" s="72" t="str">
        <f>IF('Calculating duration'!$F63="","",IF('Calculating duration'!$E63='Calculating duration'!$C$29,'Calculating duration'!$AB63,'Calculating duration'!$F64/(1+BA$21/100)^('Calculating duration'!$E64/'Calculating duration'!$C$31)))</f>
        <v/>
      </c>
      <c r="BB64" s="72" t="str">
        <f>IF('Calculating duration'!$F63="","",IF('Calculating duration'!$E63='Calculating duration'!$C$29,'Calculating duration'!$AB63,'Calculating duration'!$F64/(1+BB$21/100)^('Calculating duration'!$E64/'Calculating duration'!$C$31)))</f>
        <v/>
      </c>
      <c r="BC64" s="72" t="str">
        <f>IF('Calculating duration'!$F63="","",IF('Calculating duration'!$E63='Calculating duration'!$C$29,'Calculating duration'!$AB63,'Calculating duration'!$F64/(1+BC$21/100)^('Calculating duration'!$E64/'Calculating duration'!$C$31)))</f>
        <v/>
      </c>
      <c r="BD64" s="72" t="str">
        <f>IF('Calculating duration'!$F63="","",IF('Calculating duration'!$E63='Calculating duration'!$C$29,'Calculating duration'!$AB63,'Calculating duration'!$F64/(1+BD$21/100)^('Calculating duration'!$E64/'Calculating duration'!$C$31)))</f>
        <v/>
      </c>
      <c r="BE64" s="72" t="str">
        <f>IF('Calculating duration'!$F63="","",IF('Calculating duration'!$E63='Calculating duration'!$C$29,'Calculating duration'!$AB63,'Calculating duration'!$F64/(1+BE$21/100)^('Calculating duration'!$E64/'Calculating duration'!$C$31)))</f>
        <v/>
      </c>
      <c r="BF64" s="72" t="str">
        <f>IF('Calculating duration'!$F63="","",IF('Calculating duration'!$E63='Calculating duration'!$C$29,'Calculating duration'!$AB63,'Calculating duration'!$F64/(1+BF$21/100)^('Calculating duration'!$E64/'Calculating duration'!$C$31)))</f>
        <v/>
      </c>
      <c r="BG64" s="72" t="str">
        <f>IF('Calculating duration'!$F63="","",IF('Calculating duration'!$E63='Calculating duration'!$C$29,'Calculating duration'!$AB63,'Calculating duration'!$F64/(1+BG$21/100)^('Calculating duration'!$E64/'Calculating duration'!$C$31)))</f>
        <v/>
      </c>
      <c r="BH64" s="72" t="str">
        <f>IF('Calculating duration'!$F63="","",IF('Calculating duration'!$E63='Calculating duration'!$C$29,'Calculating duration'!$AB63,'Calculating duration'!$F64/(1+BH$21/100)^('Calculating duration'!$E64/'Calculating duration'!$C$31)))</f>
        <v/>
      </c>
      <c r="BI64" s="72" t="str">
        <f>IF('Calculating duration'!$F63="","",IF('Calculating duration'!$E63='Calculating duration'!$C$29,'Calculating duration'!$AB63,'Calculating duration'!$F64/(1+BI$21/100)^('Calculating duration'!$E64/'Calculating duration'!$C$31)))</f>
        <v/>
      </c>
      <c r="BJ64" s="72" t="str">
        <f>IF('Calculating duration'!$F63="","",IF('Calculating duration'!$E63='Calculating duration'!$C$29,'Calculating duration'!$AB63,'Calculating duration'!$F64/(1+BJ$21/100)^('Calculating duration'!$E64/'Calculating duration'!$C$31)))</f>
        <v/>
      </c>
      <c r="BK64" s="72" t="str">
        <f>IF('Calculating duration'!$F63="","",IF('Calculating duration'!$E63='Calculating duration'!$C$29,'Calculating duration'!$AB63,'Calculating duration'!$F64/(1+BK$21/100)^('Calculating duration'!$E64/'Calculating duration'!$C$31)))</f>
        <v/>
      </c>
      <c r="BL64" s="57">
        <f>IF('Calculating duration'!$F65="",BL63,BL63+AZ64)</f>
        <v>163</v>
      </c>
      <c r="BM64" s="57">
        <f>IF('Calculating duration'!$F65="",BM63,BM63+BA64)</f>
        <v>155.60641680864748</v>
      </c>
      <c r="BN64" s="57">
        <f>IF('Calculating duration'!$F65="",BN63,BN63+BB64)</f>
        <v>148.63778150796722</v>
      </c>
      <c r="BO64" s="57">
        <f>IF('Calculating duration'!$F65="",BO63,BO63+BC64)</f>
        <v>142.0659395050674</v>
      </c>
      <c r="BP64" s="57">
        <f>IF('Calculating duration'!$F65="",BP63,BP63+BD64)</f>
        <v>135.86482143397862</v>
      </c>
      <c r="BQ64" s="57">
        <f>IF('Calculating duration'!$F65="",BQ63,BQ63+BE64)</f>
        <v>130.01027334974205</v>
      </c>
      <c r="BR64" s="57">
        <f>IF('Calculating duration'!$F65="",BR63,BR63+BF64)</f>
        <v>124.47990195703214</v>
      </c>
      <c r="BS64" s="57">
        <f>IF('Calculating duration'!$F65="",BS63,BS63+BG64)</f>
        <v>119.25293343813912</v>
      </c>
      <c r="BT64" s="57">
        <f>IF('Calculating duration'!$F65="",BT63,BT63+BH64)</f>
        <v>114.3100845918527</v>
      </c>
      <c r="BU64" s="57">
        <f>IF('Calculating duration'!$F65="",BU63,BU63+BI64)</f>
        <v>109.6334451255275</v>
      </c>
      <c r="BV64" s="57">
        <f>IF('Calculating duration'!$F65="",BV63,BV63+BJ64)</f>
        <v>105.2063700592233</v>
      </c>
      <c r="BW64" s="57">
        <f>IF('Calculating duration'!$F65="",BW63,BW63+BK64)</f>
        <v>101.01338130491476</v>
      </c>
    </row>
    <row r="65" spans="27:75" x14ac:dyDescent="0.2">
      <c r="AA65" s="72" t="str">
        <f>IF('Calculating duration'!$F65="","",IF('Calculating duration'!$E65='Calculating duration'!$C$29,'Calculating duration'!$AB65,'Calculating duration'!$F66/(1+AA$21/100)^('Calculating duration'!$E66/'Calculating duration'!$C$31)))</f>
        <v/>
      </c>
      <c r="AB65" s="72" t="str">
        <f>IF('Calculating duration'!$F65="","",IF('Calculating duration'!$E65='Calculating duration'!$C$29,'Calculating duration'!$AB65,'Calculating duration'!$F66/(1+AB$21/100)^('Calculating duration'!$E66/'Calculating duration'!$C$31)))</f>
        <v/>
      </c>
      <c r="AC65" s="72" t="str">
        <f>IF('Calculating duration'!$F65="","",IF('Calculating duration'!$E65='Calculating duration'!$C$29,'Calculating duration'!$AB65,'Calculating duration'!$F66/(1+AC$21/100)^('Calculating duration'!$E66/'Calculating duration'!$C$31)))</f>
        <v/>
      </c>
      <c r="AD65" s="72" t="str">
        <f>IF('Calculating duration'!$F65="","",IF('Calculating duration'!$E65='Calculating duration'!$C$29,'Calculating duration'!$AB65,'Calculating duration'!$F66/(1+AD$21/100)^('Calculating duration'!$E66/'Calculating duration'!$C$31)))</f>
        <v/>
      </c>
      <c r="AE65" s="72" t="str">
        <f>IF('Calculating duration'!$F65="","",IF('Calculating duration'!$E65='Calculating duration'!$C$29,'Calculating duration'!$AB65,'Calculating duration'!$F66/(1+AE$21/100)^('Calculating duration'!$E66/'Calculating duration'!$C$31)))</f>
        <v/>
      </c>
      <c r="AF65" s="72" t="str">
        <f>IF('Calculating duration'!$F65="","",IF('Calculating duration'!$E65='Calculating duration'!$C$29,'Calculating duration'!$AB65,'Calculating duration'!$F66/(1+AF$21/100)^('Calculating duration'!$E66/'Calculating duration'!$C$31)))</f>
        <v/>
      </c>
      <c r="AG65" s="72" t="str">
        <f>IF('Calculating duration'!$F65="","",IF('Calculating duration'!$E65='Calculating duration'!$C$29,'Calculating duration'!$AB65,'Calculating duration'!$F66/(1+AG$21/100)^('Calculating duration'!$E66/'Calculating duration'!$C$31)))</f>
        <v/>
      </c>
      <c r="AH65" s="72" t="str">
        <f>IF('Calculating duration'!$F65="","",IF('Calculating duration'!$E65='Calculating duration'!$C$29,'Calculating duration'!$AB65,'Calculating duration'!$F66/(1+AH$21/100)^('Calculating duration'!$E66/'Calculating duration'!$C$31)))</f>
        <v/>
      </c>
      <c r="AI65" s="72" t="str">
        <f>IF('Calculating duration'!$F65="","",IF('Calculating duration'!$E65='Calculating duration'!$C$29,'Calculating duration'!$AB65,'Calculating duration'!$F66/(1+AI$21/100)^('Calculating duration'!$E66/'Calculating duration'!$C$31)))</f>
        <v/>
      </c>
      <c r="AJ65" s="72" t="str">
        <f>IF('Calculating duration'!$F65="","",IF('Calculating duration'!$E65='Calculating duration'!$C$29,'Calculating duration'!$AB65,'Calculating duration'!$F66/(1+AJ$21/100)^('Calculating duration'!$E66/'Calculating duration'!$C$31)))</f>
        <v/>
      </c>
      <c r="AK65" s="72" t="str">
        <f>IF('Calculating duration'!$F65="","",IF('Calculating duration'!$E65='Calculating duration'!$C$29,'Calculating duration'!$AB65,'Calculating duration'!$F66/(1+AK$21/100)^('Calculating duration'!$E66/'Calculating duration'!$C$31)))</f>
        <v/>
      </c>
      <c r="AL65" s="72"/>
      <c r="AM65" s="72"/>
      <c r="AN65" s="57">
        <f>IF('Calculating duration'!$F66="",AN64,AN64+AA65)</f>
        <v>133.62999189254282</v>
      </c>
      <c r="AO65" s="57">
        <f>IF('Calculating duration'!$F66="",AO64,AO64+AB65)</f>
        <v>132.89566527221805</v>
      </c>
      <c r="AP65" s="57">
        <f>IF('Calculating duration'!$F66="",AP64,AP64+AC65)</f>
        <v>132.1665734021974</v>
      </c>
      <c r="AQ65" s="57">
        <f>IF('Calculating duration'!$F66="",AQ64,AQ64+AD65)</f>
        <v>131.44267278476872</v>
      </c>
      <c r="AR65" s="57">
        <f>IF('Calculating duration'!$F66="",AR64,AR64+AE65)</f>
        <v>130.72392032964623</v>
      </c>
      <c r="AS65" s="57">
        <f>IF('Calculating duration'!$F66="",AS64,AS64+AF65)</f>
        <v>130.01027334974205</v>
      </c>
      <c r="AT65" s="57">
        <f>IF('Calculating duration'!$F66="",AT64,AT64+AG65)</f>
        <v>129.3016895569888</v>
      </c>
      <c r="AU65" s="57">
        <f>IF('Calculating duration'!$F66="",AU64,AU64+AH65)</f>
        <v>128.59812705820656</v>
      </c>
      <c r="AV65" s="57">
        <f>IF('Calculating duration'!$F66="",AV64,AV64+AI65)</f>
        <v>127.89954435101922</v>
      </c>
      <c r="AW65" s="57">
        <f>IF('Calculating duration'!$F66="",AW64,AW64+AJ65)</f>
        <v>127.20590031981487</v>
      </c>
      <c r="AX65" s="57">
        <f>IF('Calculating duration'!$F66="",AX64,AX64+AK65)</f>
        <v>126.51715423175449</v>
      </c>
      <c r="AZ65" s="72" t="str">
        <f>IF('Calculating duration'!$F64="","",IF('Calculating duration'!$E64='Calculating duration'!$C$29,'Calculating duration'!$AB64,'Calculating duration'!$F65/(1+AZ$21/100)^('Calculating duration'!$E65/'Calculating duration'!$C$31)))</f>
        <v/>
      </c>
      <c r="BA65" s="72" t="str">
        <f>IF('Calculating duration'!$F64="","",IF('Calculating duration'!$E64='Calculating duration'!$C$29,'Calculating duration'!$AB64,'Calculating duration'!$F65/(1+BA$21/100)^('Calculating duration'!$E65/'Calculating duration'!$C$31)))</f>
        <v/>
      </c>
      <c r="BB65" s="72" t="str">
        <f>IF('Calculating duration'!$F64="","",IF('Calculating duration'!$E64='Calculating duration'!$C$29,'Calculating duration'!$AB64,'Calculating duration'!$F65/(1+BB$21/100)^('Calculating duration'!$E65/'Calculating duration'!$C$31)))</f>
        <v/>
      </c>
      <c r="BC65" s="72" t="str">
        <f>IF('Calculating duration'!$F64="","",IF('Calculating duration'!$E64='Calculating duration'!$C$29,'Calculating duration'!$AB64,'Calculating duration'!$F65/(1+BC$21/100)^('Calculating duration'!$E65/'Calculating duration'!$C$31)))</f>
        <v/>
      </c>
      <c r="BD65" s="72" t="str">
        <f>IF('Calculating duration'!$F64="","",IF('Calculating duration'!$E64='Calculating duration'!$C$29,'Calculating duration'!$AB64,'Calculating duration'!$F65/(1+BD$21/100)^('Calculating duration'!$E65/'Calculating duration'!$C$31)))</f>
        <v/>
      </c>
      <c r="BE65" s="72" t="str">
        <f>IF('Calculating duration'!$F64="","",IF('Calculating duration'!$E64='Calculating duration'!$C$29,'Calculating duration'!$AB64,'Calculating duration'!$F65/(1+BE$21/100)^('Calculating duration'!$E65/'Calculating duration'!$C$31)))</f>
        <v/>
      </c>
      <c r="BF65" s="72" t="str">
        <f>IF('Calculating duration'!$F64="","",IF('Calculating duration'!$E64='Calculating duration'!$C$29,'Calculating duration'!$AB64,'Calculating duration'!$F65/(1+BF$21/100)^('Calculating duration'!$E65/'Calculating duration'!$C$31)))</f>
        <v/>
      </c>
      <c r="BG65" s="72" t="str">
        <f>IF('Calculating duration'!$F64="","",IF('Calculating duration'!$E64='Calculating duration'!$C$29,'Calculating duration'!$AB64,'Calculating duration'!$F65/(1+BG$21/100)^('Calculating duration'!$E65/'Calculating duration'!$C$31)))</f>
        <v/>
      </c>
      <c r="BH65" s="72" t="str">
        <f>IF('Calculating duration'!$F64="","",IF('Calculating duration'!$E64='Calculating duration'!$C$29,'Calculating duration'!$AB64,'Calculating duration'!$F65/(1+BH$21/100)^('Calculating duration'!$E65/'Calculating duration'!$C$31)))</f>
        <v/>
      </c>
      <c r="BI65" s="72" t="str">
        <f>IF('Calculating duration'!$F64="","",IF('Calculating duration'!$E64='Calculating duration'!$C$29,'Calculating duration'!$AB64,'Calculating duration'!$F65/(1+BI$21/100)^('Calculating duration'!$E65/'Calculating duration'!$C$31)))</f>
        <v/>
      </c>
      <c r="BJ65" s="72" t="str">
        <f>IF('Calculating duration'!$F64="","",IF('Calculating duration'!$E64='Calculating duration'!$C$29,'Calculating duration'!$AB64,'Calculating duration'!$F65/(1+BJ$21/100)^('Calculating duration'!$E65/'Calculating duration'!$C$31)))</f>
        <v/>
      </c>
      <c r="BK65" s="72" t="str">
        <f>IF('Calculating duration'!$F64="","",IF('Calculating duration'!$E64='Calculating duration'!$C$29,'Calculating duration'!$AB64,'Calculating duration'!$F65/(1+BK$21/100)^('Calculating duration'!$E65/'Calculating duration'!$C$31)))</f>
        <v/>
      </c>
      <c r="BL65" s="57">
        <f>IF('Calculating duration'!$F66="",BL64,BL64+AZ65)</f>
        <v>163</v>
      </c>
      <c r="BM65" s="57">
        <f>IF('Calculating duration'!$F66="",BM64,BM64+BA65)</f>
        <v>155.60641680864748</v>
      </c>
      <c r="BN65" s="57">
        <f>IF('Calculating duration'!$F66="",BN64,BN64+BB65)</f>
        <v>148.63778150796722</v>
      </c>
      <c r="BO65" s="57">
        <f>IF('Calculating duration'!$F66="",BO64,BO64+BC65)</f>
        <v>142.0659395050674</v>
      </c>
      <c r="BP65" s="57">
        <f>IF('Calculating duration'!$F66="",BP64,BP64+BD65)</f>
        <v>135.86482143397862</v>
      </c>
      <c r="BQ65" s="57">
        <f>IF('Calculating duration'!$F66="",BQ64,BQ64+BE65)</f>
        <v>130.01027334974205</v>
      </c>
      <c r="BR65" s="57">
        <f>IF('Calculating duration'!$F66="",BR64,BR64+BF65)</f>
        <v>124.47990195703214</v>
      </c>
      <c r="BS65" s="57">
        <f>IF('Calculating duration'!$F66="",BS64,BS64+BG65)</f>
        <v>119.25293343813912</v>
      </c>
      <c r="BT65" s="57">
        <f>IF('Calculating duration'!$F66="",BT64,BT64+BH65)</f>
        <v>114.3100845918527</v>
      </c>
      <c r="BU65" s="57">
        <f>IF('Calculating duration'!$F66="",BU64,BU64+BI65)</f>
        <v>109.6334451255275</v>
      </c>
      <c r="BV65" s="57">
        <f>IF('Calculating duration'!$F66="",BV64,BV64+BJ65)</f>
        <v>105.2063700592233</v>
      </c>
      <c r="BW65" s="57">
        <f>IF('Calculating duration'!$F66="",BW64,BW64+BK65)</f>
        <v>101.01338130491476</v>
      </c>
    </row>
    <row r="66" spans="27:75" x14ac:dyDescent="0.2">
      <c r="AA66" s="72" t="str">
        <f>IF('Calculating duration'!$F66="","",IF('Calculating duration'!$E66='Calculating duration'!$C$29,'Calculating duration'!$AB66,'Calculating duration'!$F67/(1+AA$21/100)^('Calculating duration'!$E67/'Calculating duration'!$C$31)))</f>
        <v/>
      </c>
      <c r="AB66" s="72" t="str">
        <f>IF('Calculating duration'!$F66="","",IF('Calculating duration'!$E66='Calculating duration'!$C$29,'Calculating duration'!$AB66,'Calculating duration'!$F67/(1+AB$21/100)^('Calculating duration'!$E67/'Calculating duration'!$C$31)))</f>
        <v/>
      </c>
      <c r="AC66" s="72" t="str">
        <f>IF('Calculating duration'!$F66="","",IF('Calculating duration'!$E66='Calculating duration'!$C$29,'Calculating duration'!$AB66,'Calculating duration'!$F67/(1+AC$21/100)^('Calculating duration'!$E67/'Calculating duration'!$C$31)))</f>
        <v/>
      </c>
      <c r="AD66" s="72" t="str">
        <f>IF('Calculating duration'!$F66="","",IF('Calculating duration'!$E66='Calculating duration'!$C$29,'Calculating duration'!$AB66,'Calculating duration'!$F67/(1+AD$21/100)^('Calculating duration'!$E67/'Calculating duration'!$C$31)))</f>
        <v/>
      </c>
      <c r="AE66" s="72" t="str">
        <f>IF('Calculating duration'!$F66="","",IF('Calculating duration'!$E66='Calculating duration'!$C$29,'Calculating duration'!$AB66,'Calculating duration'!$F67/(1+AE$21/100)^('Calculating duration'!$E67/'Calculating duration'!$C$31)))</f>
        <v/>
      </c>
      <c r="AF66" s="72" t="str">
        <f>IF('Calculating duration'!$F66="","",IF('Calculating duration'!$E66='Calculating duration'!$C$29,'Calculating duration'!$AB66,'Calculating duration'!$F67/(1+AF$21/100)^('Calculating duration'!$E67/'Calculating duration'!$C$31)))</f>
        <v/>
      </c>
      <c r="AG66" s="72" t="str">
        <f>IF('Calculating duration'!$F66="","",IF('Calculating duration'!$E66='Calculating duration'!$C$29,'Calculating duration'!$AB66,'Calculating duration'!$F67/(1+AG$21/100)^('Calculating duration'!$E67/'Calculating duration'!$C$31)))</f>
        <v/>
      </c>
      <c r="AH66" s="72" t="str">
        <f>IF('Calculating duration'!$F66="","",IF('Calculating duration'!$E66='Calculating duration'!$C$29,'Calculating duration'!$AB66,'Calculating duration'!$F67/(1+AH$21/100)^('Calculating duration'!$E67/'Calculating duration'!$C$31)))</f>
        <v/>
      </c>
      <c r="AI66" s="72" t="str">
        <f>IF('Calculating duration'!$F66="","",IF('Calculating duration'!$E66='Calculating duration'!$C$29,'Calculating duration'!$AB66,'Calculating duration'!$F67/(1+AI$21/100)^('Calculating duration'!$E67/'Calculating duration'!$C$31)))</f>
        <v/>
      </c>
      <c r="AJ66" s="72" t="str">
        <f>IF('Calculating duration'!$F66="","",IF('Calculating duration'!$E66='Calculating duration'!$C$29,'Calculating duration'!$AB66,'Calculating duration'!$F67/(1+AJ$21/100)^('Calculating duration'!$E67/'Calculating duration'!$C$31)))</f>
        <v/>
      </c>
      <c r="AK66" s="72" t="str">
        <f>IF('Calculating duration'!$F66="","",IF('Calculating duration'!$E66='Calculating duration'!$C$29,'Calculating duration'!$AB66,'Calculating duration'!$F67/(1+AK$21/100)^('Calculating duration'!$E67/'Calculating duration'!$C$31)))</f>
        <v/>
      </c>
      <c r="AL66" s="72"/>
      <c r="AM66" s="72"/>
      <c r="AN66" s="57">
        <f>IF('Calculating duration'!$F67="",AN65,AN65+AA66)</f>
        <v>133.62999189254282</v>
      </c>
      <c r="AO66" s="57">
        <f>IF('Calculating duration'!$F67="",AO65,AO65+AB66)</f>
        <v>132.89566527221805</v>
      </c>
      <c r="AP66" s="57">
        <f>IF('Calculating duration'!$F67="",AP65,AP65+AC66)</f>
        <v>132.1665734021974</v>
      </c>
      <c r="AQ66" s="57">
        <f>IF('Calculating duration'!$F67="",AQ65,AQ65+AD66)</f>
        <v>131.44267278476872</v>
      </c>
      <c r="AR66" s="57">
        <f>IF('Calculating duration'!$F67="",AR65,AR65+AE66)</f>
        <v>130.72392032964623</v>
      </c>
      <c r="AS66" s="57">
        <f>IF('Calculating duration'!$F67="",AS65,AS65+AF66)</f>
        <v>130.01027334974205</v>
      </c>
      <c r="AT66" s="57">
        <f>IF('Calculating duration'!$F67="",AT65,AT65+AG66)</f>
        <v>129.3016895569888</v>
      </c>
      <c r="AU66" s="57">
        <f>IF('Calculating duration'!$F67="",AU65,AU65+AH66)</f>
        <v>128.59812705820656</v>
      </c>
      <c r="AV66" s="57">
        <f>IF('Calculating duration'!$F67="",AV65,AV65+AI66)</f>
        <v>127.89954435101922</v>
      </c>
      <c r="AW66" s="57">
        <f>IF('Calculating duration'!$F67="",AW65,AW65+AJ66)</f>
        <v>127.20590031981487</v>
      </c>
      <c r="AX66" s="57">
        <f>IF('Calculating duration'!$F67="",AX65,AX65+AK66)</f>
        <v>126.51715423175449</v>
      </c>
      <c r="AZ66" s="72" t="str">
        <f>IF('Calculating duration'!$F65="","",IF('Calculating duration'!$E65='Calculating duration'!$C$29,'Calculating duration'!$AB65,'Calculating duration'!$F66/(1+AZ$21/100)^('Calculating duration'!$E66/'Calculating duration'!$C$31)))</f>
        <v/>
      </c>
      <c r="BA66" s="72" t="str">
        <f>IF('Calculating duration'!$F65="","",IF('Calculating duration'!$E65='Calculating duration'!$C$29,'Calculating duration'!$AB65,'Calculating duration'!$F66/(1+BA$21/100)^('Calculating duration'!$E66/'Calculating duration'!$C$31)))</f>
        <v/>
      </c>
      <c r="BB66" s="72" t="str">
        <f>IF('Calculating duration'!$F65="","",IF('Calculating duration'!$E65='Calculating duration'!$C$29,'Calculating duration'!$AB65,'Calculating duration'!$F66/(1+BB$21/100)^('Calculating duration'!$E66/'Calculating duration'!$C$31)))</f>
        <v/>
      </c>
      <c r="BC66" s="72" t="str">
        <f>IF('Calculating duration'!$F65="","",IF('Calculating duration'!$E65='Calculating duration'!$C$29,'Calculating duration'!$AB65,'Calculating duration'!$F66/(1+BC$21/100)^('Calculating duration'!$E66/'Calculating duration'!$C$31)))</f>
        <v/>
      </c>
      <c r="BD66" s="72" t="str">
        <f>IF('Calculating duration'!$F65="","",IF('Calculating duration'!$E65='Calculating duration'!$C$29,'Calculating duration'!$AB65,'Calculating duration'!$F66/(1+BD$21/100)^('Calculating duration'!$E66/'Calculating duration'!$C$31)))</f>
        <v/>
      </c>
      <c r="BE66" s="72" t="str">
        <f>IF('Calculating duration'!$F65="","",IF('Calculating duration'!$E65='Calculating duration'!$C$29,'Calculating duration'!$AB65,'Calculating duration'!$F66/(1+BE$21/100)^('Calculating duration'!$E66/'Calculating duration'!$C$31)))</f>
        <v/>
      </c>
      <c r="BF66" s="72" t="str">
        <f>IF('Calculating duration'!$F65="","",IF('Calculating duration'!$E65='Calculating duration'!$C$29,'Calculating duration'!$AB65,'Calculating duration'!$F66/(1+BF$21/100)^('Calculating duration'!$E66/'Calculating duration'!$C$31)))</f>
        <v/>
      </c>
      <c r="BG66" s="72" t="str">
        <f>IF('Calculating duration'!$F65="","",IF('Calculating duration'!$E65='Calculating duration'!$C$29,'Calculating duration'!$AB65,'Calculating duration'!$F66/(1+BG$21/100)^('Calculating duration'!$E66/'Calculating duration'!$C$31)))</f>
        <v/>
      </c>
      <c r="BH66" s="72" t="str">
        <f>IF('Calculating duration'!$F65="","",IF('Calculating duration'!$E65='Calculating duration'!$C$29,'Calculating duration'!$AB65,'Calculating duration'!$F66/(1+BH$21/100)^('Calculating duration'!$E66/'Calculating duration'!$C$31)))</f>
        <v/>
      </c>
      <c r="BI66" s="72" t="str">
        <f>IF('Calculating duration'!$F65="","",IF('Calculating duration'!$E65='Calculating duration'!$C$29,'Calculating duration'!$AB65,'Calculating duration'!$F66/(1+BI$21/100)^('Calculating duration'!$E66/'Calculating duration'!$C$31)))</f>
        <v/>
      </c>
      <c r="BJ66" s="72" t="str">
        <f>IF('Calculating duration'!$F65="","",IF('Calculating duration'!$E65='Calculating duration'!$C$29,'Calculating duration'!$AB65,'Calculating duration'!$F66/(1+BJ$21/100)^('Calculating duration'!$E66/'Calculating duration'!$C$31)))</f>
        <v/>
      </c>
      <c r="BK66" s="72" t="str">
        <f>IF('Calculating duration'!$F65="","",IF('Calculating duration'!$E65='Calculating duration'!$C$29,'Calculating duration'!$AB65,'Calculating duration'!$F66/(1+BK$21/100)^('Calculating duration'!$E66/'Calculating duration'!$C$31)))</f>
        <v/>
      </c>
      <c r="BL66" s="57">
        <f>IF('Calculating duration'!$F67="",BL65,BL65+AZ66)</f>
        <v>163</v>
      </c>
      <c r="BM66" s="57">
        <f>IF('Calculating duration'!$F67="",BM65,BM65+BA66)</f>
        <v>155.60641680864748</v>
      </c>
      <c r="BN66" s="57">
        <f>IF('Calculating duration'!$F67="",BN65,BN65+BB66)</f>
        <v>148.63778150796722</v>
      </c>
      <c r="BO66" s="57">
        <f>IF('Calculating duration'!$F67="",BO65,BO65+BC66)</f>
        <v>142.0659395050674</v>
      </c>
      <c r="BP66" s="57">
        <f>IF('Calculating duration'!$F67="",BP65,BP65+BD66)</f>
        <v>135.86482143397862</v>
      </c>
      <c r="BQ66" s="57">
        <f>IF('Calculating duration'!$F67="",BQ65,BQ65+BE66)</f>
        <v>130.01027334974205</v>
      </c>
      <c r="BR66" s="57">
        <f>IF('Calculating duration'!$F67="",BR65,BR65+BF66)</f>
        <v>124.47990195703214</v>
      </c>
      <c r="BS66" s="57">
        <f>IF('Calculating duration'!$F67="",BS65,BS65+BG66)</f>
        <v>119.25293343813912</v>
      </c>
      <c r="BT66" s="57">
        <f>IF('Calculating duration'!$F67="",BT65,BT65+BH66)</f>
        <v>114.3100845918527</v>
      </c>
      <c r="BU66" s="57">
        <f>IF('Calculating duration'!$F67="",BU65,BU65+BI66)</f>
        <v>109.6334451255275</v>
      </c>
      <c r="BV66" s="57">
        <f>IF('Calculating duration'!$F67="",BV65,BV65+BJ66)</f>
        <v>105.2063700592233</v>
      </c>
      <c r="BW66" s="57">
        <f>IF('Calculating duration'!$F67="",BW65,BW65+BK66)</f>
        <v>101.01338130491476</v>
      </c>
    </row>
    <row r="67" spans="27:75" x14ac:dyDescent="0.2">
      <c r="AA67" s="72" t="str">
        <f>IF('Calculating duration'!$F67="","",IF('Calculating duration'!$E67='Calculating duration'!$C$29,'Calculating duration'!$AB67,'Calculating duration'!$F68/(1+AA$21/100)^('Calculating duration'!$E68/'Calculating duration'!$C$31)))</f>
        <v/>
      </c>
      <c r="AB67" s="72" t="str">
        <f>IF('Calculating duration'!$F67="","",IF('Calculating duration'!$E67='Calculating duration'!$C$29,'Calculating duration'!$AB67,'Calculating duration'!$F68/(1+AB$21/100)^('Calculating duration'!$E68/'Calculating duration'!$C$31)))</f>
        <v/>
      </c>
      <c r="AC67" s="72" t="str">
        <f>IF('Calculating duration'!$F67="","",IF('Calculating duration'!$E67='Calculating duration'!$C$29,'Calculating duration'!$AB67,'Calculating duration'!$F68/(1+AC$21/100)^('Calculating duration'!$E68/'Calculating duration'!$C$31)))</f>
        <v/>
      </c>
      <c r="AD67" s="72" t="str">
        <f>IF('Calculating duration'!$F67="","",IF('Calculating duration'!$E67='Calculating duration'!$C$29,'Calculating duration'!$AB67,'Calculating duration'!$F68/(1+AD$21/100)^('Calculating duration'!$E68/'Calculating duration'!$C$31)))</f>
        <v/>
      </c>
      <c r="AE67" s="72" t="str">
        <f>IF('Calculating duration'!$F67="","",IF('Calculating duration'!$E67='Calculating duration'!$C$29,'Calculating duration'!$AB67,'Calculating duration'!$F68/(1+AE$21/100)^('Calculating duration'!$E68/'Calculating duration'!$C$31)))</f>
        <v/>
      </c>
      <c r="AF67" s="72" t="str">
        <f>IF('Calculating duration'!$F67="","",IF('Calculating duration'!$E67='Calculating duration'!$C$29,'Calculating duration'!$AB67,'Calculating duration'!$F68/(1+AF$21/100)^('Calculating duration'!$E68/'Calculating duration'!$C$31)))</f>
        <v/>
      </c>
      <c r="AG67" s="72" t="str">
        <f>IF('Calculating duration'!$F67="","",IF('Calculating duration'!$E67='Calculating duration'!$C$29,'Calculating duration'!$AB67,'Calculating duration'!$F68/(1+AG$21/100)^('Calculating duration'!$E68/'Calculating duration'!$C$31)))</f>
        <v/>
      </c>
      <c r="AH67" s="72" t="str">
        <f>IF('Calculating duration'!$F67="","",IF('Calculating duration'!$E67='Calculating duration'!$C$29,'Calculating duration'!$AB67,'Calculating duration'!$F68/(1+AH$21/100)^('Calculating duration'!$E68/'Calculating duration'!$C$31)))</f>
        <v/>
      </c>
      <c r="AI67" s="72" t="str">
        <f>IF('Calculating duration'!$F67="","",IF('Calculating duration'!$E67='Calculating duration'!$C$29,'Calculating duration'!$AB67,'Calculating duration'!$F68/(1+AI$21/100)^('Calculating duration'!$E68/'Calculating duration'!$C$31)))</f>
        <v/>
      </c>
      <c r="AJ67" s="72" t="str">
        <f>IF('Calculating duration'!$F67="","",IF('Calculating duration'!$E67='Calculating duration'!$C$29,'Calculating duration'!$AB67,'Calculating duration'!$F68/(1+AJ$21/100)^('Calculating duration'!$E68/'Calculating duration'!$C$31)))</f>
        <v/>
      </c>
      <c r="AK67" s="72" t="str">
        <f>IF('Calculating duration'!$F67="","",IF('Calculating duration'!$E67='Calculating duration'!$C$29,'Calculating duration'!$AB67,'Calculating duration'!$F68/(1+AK$21/100)^('Calculating duration'!$E68/'Calculating duration'!$C$31)))</f>
        <v/>
      </c>
      <c r="AL67" s="72"/>
      <c r="AM67" s="72"/>
      <c r="AN67" s="57">
        <f>IF('Calculating duration'!$F68="",AN66,AN66+AA67)</f>
        <v>133.62999189254282</v>
      </c>
      <c r="AO67" s="57">
        <f>IF('Calculating duration'!$F68="",AO66,AO66+AB67)</f>
        <v>132.89566527221805</v>
      </c>
      <c r="AP67" s="57">
        <f>IF('Calculating duration'!$F68="",AP66,AP66+AC67)</f>
        <v>132.1665734021974</v>
      </c>
      <c r="AQ67" s="57">
        <f>IF('Calculating duration'!$F68="",AQ66,AQ66+AD67)</f>
        <v>131.44267278476872</v>
      </c>
      <c r="AR67" s="57">
        <f>IF('Calculating duration'!$F68="",AR66,AR66+AE67)</f>
        <v>130.72392032964623</v>
      </c>
      <c r="AS67" s="57">
        <f>IF('Calculating duration'!$F68="",AS66,AS66+AF67)</f>
        <v>130.01027334974205</v>
      </c>
      <c r="AT67" s="57">
        <f>IF('Calculating duration'!$F68="",AT66,AT66+AG67)</f>
        <v>129.3016895569888</v>
      </c>
      <c r="AU67" s="57">
        <f>IF('Calculating duration'!$F68="",AU66,AU66+AH67)</f>
        <v>128.59812705820656</v>
      </c>
      <c r="AV67" s="57">
        <f>IF('Calculating duration'!$F68="",AV66,AV66+AI67)</f>
        <v>127.89954435101922</v>
      </c>
      <c r="AW67" s="57">
        <f>IF('Calculating duration'!$F68="",AW66,AW66+AJ67)</f>
        <v>127.20590031981487</v>
      </c>
      <c r="AX67" s="57">
        <f>IF('Calculating duration'!$F68="",AX66,AX66+AK67)</f>
        <v>126.51715423175449</v>
      </c>
      <c r="AZ67" s="72" t="str">
        <f>IF('Calculating duration'!$F66="","",IF('Calculating duration'!$E66='Calculating duration'!$C$29,'Calculating duration'!$AB66,'Calculating duration'!$F67/(1+AZ$21/100)^('Calculating duration'!$E67/'Calculating duration'!$C$31)))</f>
        <v/>
      </c>
      <c r="BA67" s="72" t="str">
        <f>IF('Calculating duration'!$F66="","",IF('Calculating duration'!$E66='Calculating duration'!$C$29,'Calculating duration'!$AB66,'Calculating duration'!$F67/(1+BA$21/100)^('Calculating duration'!$E67/'Calculating duration'!$C$31)))</f>
        <v/>
      </c>
      <c r="BB67" s="72" t="str">
        <f>IF('Calculating duration'!$F66="","",IF('Calculating duration'!$E66='Calculating duration'!$C$29,'Calculating duration'!$AB66,'Calculating duration'!$F67/(1+BB$21/100)^('Calculating duration'!$E67/'Calculating duration'!$C$31)))</f>
        <v/>
      </c>
      <c r="BC67" s="72" t="str">
        <f>IF('Calculating duration'!$F66="","",IF('Calculating duration'!$E66='Calculating duration'!$C$29,'Calculating duration'!$AB66,'Calculating duration'!$F67/(1+BC$21/100)^('Calculating duration'!$E67/'Calculating duration'!$C$31)))</f>
        <v/>
      </c>
      <c r="BD67" s="72" t="str">
        <f>IF('Calculating duration'!$F66="","",IF('Calculating duration'!$E66='Calculating duration'!$C$29,'Calculating duration'!$AB66,'Calculating duration'!$F67/(1+BD$21/100)^('Calculating duration'!$E67/'Calculating duration'!$C$31)))</f>
        <v/>
      </c>
      <c r="BE67" s="72" t="str">
        <f>IF('Calculating duration'!$F66="","",IF('Calculating duration'!$E66='Calculating duration'!$C$29,'Calculating duration'!$AB66,'Calculating duration'!$F67/(1+BE$21/100)^('Calculating duration'!$E67/'Calculating duration'!$C$31)))</f>
        <v/>
      </c>
      <c r="BF67" s="72" t="str">
        <f>IF('Calculating duration'!$F66="","",IF('Calculating duration'!$E66='Calculating duration'!$C$29,'Calculating duration'!$AB66,'Calculating duration'!$F67/(1+BF$21/100)^('Calculating duration'!$E67/'Calculating duration'!$C$31)))</f>
        <v/>
      </c>
      <c r="BG67" s="72" t="str">
        <f>IF('Calculating duration'!$F66="","",IF('Calculating duration'!$E66='Calculating duration'!$C$29,'Calculating duration'!$AB66,'Calculating duration'!$F67/(1+BG$21/100)^('Calculating duration'!$E67/'Calculating duration'!$C$31)))</f>
        <v/>
      </c>
      <c r="BH67" s="72" t="str">
        <f>IF('Calculating duration'!$F66="","",IF('Calculating duration'!$E66='Calculating duration'!$C$29,'Calculating duration'!$AB66,'Calculating duration'!$F67/(1+BH$21/100)^('Calculating duration'!$E67/'Calculating duration'!$C$31)))</f>
        <v/>
      </c>
      <c r="BI67" s="72" t="str">
        <f>IF('Calculating duration'!$F66="","",IF('Calculating duration'!$E66='Calculating duration'!$C$29,'Calculating duration'!$AB66,'Calculating duration'!$F67/(1+BI$21/100)^('Calculating duration'!$E67/'Calculating duration'!$C$31)))</f>
        <v/>
      </c>
      <c r="BJ67" s="72" t="str">
        <f>IF('Calculating duration'!$F66="","",IF('Calculating duration'!$E66='Calculating duration'!$C$29,'Calculating duration'!$AB66,'Calculating duration'!$F67/(1+BJ$21/100)^('Calculating duration'!$E67/'Calculating duration'!$C$31)))</f>
        <v/>
      </c>
      <c r="BK67" s="72" t="str">
        <f>IF('Calculating duration'!$F66="","",IF('Calculating duration'!$E66='Calculating duration'!$C$29,'Calculating duration'!$AB66,'Calculating duration'!$F67/(1+BK$21/100)^('Calculating duration'!$E67/'Calculating duration'!$C$31)))</f>
        <v/>
      </c>
      <c r="BL67" s="57">
        <f>IF('Calculating duration'!$F68="",BL66,BL66+AZ67)</f>
        <v>163</v>
      </c>
      <c r="BM67" s="57">
        <f>IF('Calculating duration'!$F68="",BM66,BM66+BA67)</f>
        <v>155.60641680864748</v>
      </c>
      <c r="BN67" s="57">
        <f>IF('Calculating duration'!$F68="",BN66,BN66+BB67)</f>
        <v>148.63778150796722</v>
      </c>
      <c r="BO67" s="57">
        <f>IF('Calculating duration'!$F68="",BO66,BO66+BC67)</f>
        <v>142.0659395050674</v>
      </c>
      <c r="BP67" s="57">
        <f>IF('Calculating duration'!$F68="",BP66,BP66+BD67)</f>
        <v>135.86482143397862</v>
      </c>
      <c r="BQ67" s="57">
        <f>IF('Calculating duration'!$F68="",BQ66,BQ66+BE67)</f>
        <v>130.01027334974205</v>
      </c>
      <c r="BR67" s="57">
        <f>IF('Calculating duration'!$F68="",BR66,BR66+BF67)</f>
        <v>124.47990195703214</v>
      </c>
      <c r="BS67" s="57">
        <f>IF('Calculating duration'!$F68="",BS66,BS66+BG67)</f>
        <v>119.25293343813912</v>
      </c>
      <c r="BT67" s="57">
        <f>IF('Calculating duration'!$F68="",BT66,BT66+BH67)</f>
        <v>114.3100845918527</v>
      </c>
      <c r="BU67" s="57">
        <f>IF('Calculating duration'!$F68="",BU66,BU66+BI67)</f>
        <v>109.6334451255275</v>
      </c>
      <c r="BV67" s="57">
        <f>IF('Calculating duration'!$F68="",BV66,BV66+BJ67)</f>
        <v>105.2063700592233</v>
      </c>
      <c r="BW67" s="57">
        <f>IF('Calculating duration'!$F68="",BW66,BW66+BK67)</f>
        <v>101.01338130491476</v>
      </c>
    </row>
    <row r="68" spans="27:75" x14ac:dyDescent="0.2">
      <c r="AA68" s="72" t="str">
        <f>IF('Calculating duration'!$F68="","",IF('Calculating duration'!$E68='Calculating duration'!$C$29,'Calculating duration'!$AB68,'Calculating duration'!$F69/(1+AA$21/100)^('Calculating duration'!$E69/'Calculating duration'!$C$31)))</f>
        <v/>
      </c>
      <c r="AB68" s="72" t="str">
        <f>IF('Calculating duration'!$F68="","",IF('Calculating duration'!$E68='Calculating duration'!$C$29,'Calculating duration'!$AB68,'Calculating duration'!$F69/(1+AB$21/100)^('Calculating duration'!$E69/'Calculating duration'!$C$31)))</f>
        <v/>
      </c>
      <c r="AC68" s="72" t="str">
        <f>IF('Calculating duration'!$F68="","",IF('Calculating duration'!$E68='Calculating duration'!$C$29,'Calculating duration'!$AB68,'Calculating duration'!$F69/(1+AC$21/100)^('Calculating duration'!$E69/'Calculating duration'!$C$31)))</f>
        <v/>
      </c>
      <c r="AD68" s="72" t="str">
        <f>IF('Calculating duration'!$F68="","",IF('Calculating duration'!$E68='Calculating duration'!$C$29,'Calculating duration'!$AB68,'Calculating duration'!$F69/(1+AD$21/100)^('Calculating duration'!$E69/'Calculating duration'!$C$31)))</f>
        <v/>
      </c>
      <c r="AE68" s="72" t="str">
        <f>IF('Calculating duration'!$F68="","",IF('Calculating duration'!$E68='Calculating duration'!$C$29,'Calculating duration'!$AB68,'Calculating duration'!$F69/(1+AE$21/100)^('Calculating duration'!$E69/'Calculating duration'!$C$31)))</f>
        <v/>
      </c>
      <c r="AF68" s="72" t="str">
        <f>IF('Calculating duration'!$F68="","",IF('Calculating duration'!$E68='Calculating duration'!$C$29,'Calculating duration'!$AB68,'Calculating duration'!$F69/(1+AF$21/100)^('Calculating duration'!$E69/'Calculating duration'!$C$31)))</f>
        <v/>
      </c>
      <c r="AG68" s="72" t="str">
        <f>IF('Calculating duration'!$F68="","",IF('Calculating duration'!$E68='Calculating duration'!$C$29,'Calculating duration'!$AB68,'Calculating duration'!$F69/(1+AG$21/100)^('Calculating duration'!$E69/'Calculating duration'!$C$31)))</f>
        <v/>
      </c>
      <c r="AH68" s="72" t="str">
        <f>IF('Calculating duration'!$F68="","",IF('Calculating duration'!$E68='Calculating duration'!$C$29,'Calculating duration'!$AB68,'Calculating duration'!$F69/(1+AH$21/100)^('Calculating duration'!$E69/'Calculating duration'!$C$31)))</f>
        <v/>
      </c>
      <c r="AI68" s="72" t="str">
        <f>IF('Calculating duration'!$F68="","",IF('Calculating duration'!$E68='Calculating duration'!$C$29,'Calculating duration'!$AB68,'Calculating duration'!$F69/(1+AI$21/100)^('Calculating duration'!$E69/'Calculating duration'!$C$31)))</f>
        <v/>
      </c>
      <c r="AJ68" s="72" t="str">
        <f>IF('Calculating duration'!$F68="","",IF('Calculating duration'!$E68='Calculating duration'!$C$29,'Calculating duration'!$AB68,'Calculating duration'!$F69/(1+AJ$21/100)^('Calculating duration'!$E69/'Calculating duration'!$C$31)))</f>
        <v/>
      </c>
      <c r="AK68" s="72" t="str">
        <f>IF('Calculating duration'!$F68="","",IF('Calculating duration'!$E68='Calculating duration'!$C$29,'Calculating duration'!$AB68,'Calculating duration'!$F69/(1+AK$21/100)^('Calculating duration'!$E69/'Calculating duration'!$C$31)))</f>
        <v/>
      </c>
      <c r="AL68" s="72"/>
      <c r="AM68" s="72"/>
      <c r="AN68" s="57">
        <f>IF('Calculating duration'!$F69="",AN67,AN67+AA68)</f>
        <v>133.62999189254282</v>
      </c>
      <c r="AO68" s="57">
        <f>IF('Calculating duration'!$F69="",AO67,AO67+AB68)</f>
        <v>132.89566527221805</v>
      </c>
      <c r="AP68" s="57">
        <f>IF('Calculating duration'!$F69="",AP67,AP67+AC68)</f>
        <v>132.1665734021974</v>
      </c>
      <c r="AQ68" s="57">
        <f>IF('Calculating duration'!$F69="",AQ67,AQ67+AD68)</f>
        <v>131.44267278476872</v>
      </c>
      <c r="AR68" s="57">
        <f>IF('Calculating duration'!$F69="",AR67,AR67+AE68)</f>
        <v>130.72392032964623</v>
      </c>
      <c r="AS68" s="57">
        <f>IF('Calculating duration'!$F69="",AS67,AS67+AF68)</f>
        <v>130.01027334974205</v>
      </c>
      <c r="AT68" s="57">
        <f>IF('Calculating duration'!$F69="",AT67,AT67+AG68)</f>
        <v>129.3016895569888</v>
      </c>
      <c r="AU68" s="57">
        <f>IF('Calculating duration'!$F69="",AU67,AU67+AH68)</f>
        <v>128.59812705820656</v>
      </c>
      <c r="AV68" s="57">
        <f>IF('Calculating duration'!$F69="",AV67,AV67+AI68)</f>
        <v>127.89954435101922</v>
      </c>
      <c r="AW68" s="57">
        <f>IF('Calculating duration'!$F69="",AW67,AW67+AJ68)</f>
        <v>127.20590031981487</v>
      </c>
      <c r="AX68" s="57">
        <f>IF('Calculating duration'!$F69="",AX67,AX67+AK68)</f>
        <v>126.51715423175449</v>
      </c>
      <c r="AZ68" s="72" t="str">
        <f>IF('Calculating duration'!$F67="","",IF('Calculating duration'!$E67='Calculating duration'!$C$29,'Calculating duration'!$AB67,'Calculating duration'!$F68/(1+AZ$21/100)^('Calculating duration'!$E68/'Calculating duration'!$C$31)))</f>
        <v/>
      </c>
      <c r="BA68" s="72" t="str">
        <f>IF('Calculating duration'!$F67="","",IF('Calculating duration'!$E67='Calculating duration'!$C$29,'Calculating duration'!$AB67,'Calculating duration'!$F68/(1+BA$21/100)^('Calculating duration'!$E68/'Calculating duration'!$C$31)))</f>
        <v/>
      </c>
      <c r="BB68" s="72" t="str">
        <f>IF('Calculating duration'!$F67="","",IF('Calculating duration'!$E67='Calculating duration'!$C$29,'Calculating duration'!$AB67,'Calculating duration'!$F68/(1+BB$21/100)^('Calculating duration'!$E68/'Calculating duration'!$C$31)))</f>
        <v/>
      </c>
      <c r="BC68" s="72" t="str">
        <f>IF('Calculating duration'!$F67="","",IF('Calculating duration'!$E67='Calculating duration'!$C$29,'Calculating duration'!$AB67,'Calculating duration'!$F68/(1+BC$21/100)^('Calculating duration'!$E68/'Calculating duration'!$C$31)))</f>
        <v/>
      </c>
      <c r="BD68" s="72" t="str">
        <f>IF('Calculating duration'!$F67="","",IF('Calculating duration'!$E67='Calculating duration'!$C$29,'Calculating duration'!$AB67,'Calculating duration'!$F68/(1+BD$21/100)^('Calculating duration'!$E68/'Calculating duration'!$C$31)))</f>
        <v/>
      </c>
      <c r="BE68" s="72" t="str">
        <f>IF('Calculating duration'!$F67="","",IF('Calculating duration'!$E67='Calculating duration'!$C$29,'Calculating duration'!$AB67,'Calculating duration'!$F68/(1+BE$21/100)^('Calculating duration'!$E68/'Calculating duration'!$C$31)))</f>
        <v/>
      </c>
      <c r="BF68" s="72" t="str">
        <f>IF('Calculating duration'!$F67="","",IF('Calculating duration'!$E67='Calculating duration'!$C$29,'Calculating duration'!$AB67,'Calculating duration'!$F68/(1+BF$21/100)^('Calculating duration'!$E68/'Calculating duration'!$C$31)))</f>
        <v/>
      </c>
      <c r="BG68" s="72" t="str">
        <f>IF('Calculating duration'!$F67="","",IF('Calculating duration'!$E67='Calculating duration'!$C$29,'Calculating duration'!$AB67,'Calculating duration'!$F68/(1+BG$21/100)^('Calculating duration'!$E68/'Calculating duration'!$C$31)))</f>
        <v/>
      </c>
      <c r="BH68" s="72" t="str">
        <f>IF('Calculating duration'!$F67="","",IF('Calculating duration'!$E67='Calculating duration'!$C$29,'Calculating duration'!$AB67,'Calculating duration'!$F68/(1+BH$21/100)^('Calculating duration'!$E68/'Calculating duration'!$C$31)))</f>
        <v/>
      </c>
      <c r="BI68" s="72" t="str">
        <f>IF('Calculating duration'!$F67="","",IF('Calculating duration'!$E67='Calculating duration'!$C$29,'Calculating duration'!$AB67,'Calculating duration'!$F68/(1+BI$21/100)^('Calculating duration'!$E68/'Calculating duration'!$C$31)))</f>
        <v/>
      </c>
      <c r="BJ68" s="72" t="str">
        <f>IF('Calculating duration'!$F67="","",IF('Calculating duration'!$E67='Calculating duration'!$C$29,'Calculating duration'!$AB67,'Calculating duration'!$F68/(1+BJ$21/100)^('Calculating duration'!$E68/'Calculating duration'!$C$31)))</f>
        <v/>
      </c>
      <c r="BK68" s="72" t="str">
        <f>IF('Calculating duration'!$F67="","",IF('Calculating duration'!$E67='Calculating duration'!$C$29,'Calculating duration'!$AB67,'Calculating duration'!$F68/(1+BK$21/100)^('Calculating duration'!$E68/'Calculating duration'!$C$31)))</f>
        <v/>
      </c>
      <c r="BL68" s="57">
        <f>IF('Calculating duration'!$F69="",BL67,BL67+AZ68)</f>
        <v>163</v>
      </c>
      <c r="BM68" s="57">
        <f>IF('Calculating duration'!$F69="",BM67,BM67+BA68)</f>
        <v>155.60641680864748</v>
      </c>
      <c r="BN68" s="57">
        <f>IF('Calculating duration'!$F69="",BN67,BN67+BB68)</f>
        <v>148.63778150796722</v>
      </c>
      <c r="BO68" s="57">
        <f>IF('Calculating duration'!$F69="",BO67,BO67+BC68)</f>
        <v>142.0659395050674</v>
      </c>
      <c r="BP68" s="57">
        <f>IF('Calculating duration'!$F69="",BP67,BP67+BD68)</f>
        <v>135.86482143397862</v>
      </c>
      <c r="BQ68" s="57">
        <f>IF('Calculating duration'!$F69="",BQ67,BQ67+BE68)</f>
        <v>130.01027334974205</v>
      </c>
      <c r="BR68" s="57">
        <f>IF('Calculating duration'!$F69="",BR67,BR67+BF68)</f>
        <v>124.47990195703214</v>
      </c>
      <c r="BS68" s="57">
        <f>IF('Calculating duration'!$F69="",BS67,BS67+BG68)</f>
        <v>119.25293343813912</v>
      </c>
      <c r="BT68" s="57">
        <f>IF('Calculating duration'!$F69="",BT67,BT67+BH68)</f>
        <v>114.3100845918527</v>
      </c>
      <c r="BU68" s="57">
        <f>IF('Calculating duration'!$F69="",BU67,BU67+BI68)</f>
        <v>109.6334451255275</v>
      </c>
      <c r="BV68" s="57">
        <f>IF('Calculating duration'!$F69="",BV67,BV67+BJ68)</f>
        <v>105.2063700592233</v>
      </c>
      <c r="BW68" s="57">
        <f>IF('Calculating duration'!$F69="",BW67,BW67+BK68)</f>
        <v>101.01338130491476</v>
      </c>
    </row>
    <row r="69" spans="27:75" x14ac:dyDescent="0.2">
      <c r="AA69" s="72" t="str">
        <f>IF('Calculating duration'!$F69="","",IF('Calculating duration'!$E69='Calculating duration'!$C$29,'Calculating duration'!$AB69,'Calculating duration'!$F70/(1+AA$21/100)^('Calculating duration'!$E70/'Calculating duration'!$C$31)))</f>
        <v/>
      </c>
      <c r="AB69" s="72" t="str">
        <f>IF('Calculating duration'!$F69="","",IF('Calculating duration'!$E69='Calculating duration'!$C$29,'Calculating duration'!$AB69,'Calculating duration'!$F70/(1+AB$21/100)^('Calculating duration'!$E70/'Calculating duration'!$C$31)))</f>
        <v/>
      </c>
      <c r="AC69" s="72" t="str">
        <f>IF('Calculating duration'!$F69="","",IF('Calculating duration'!$E69='Calculating duration'!$C$29,'Calculating duration'!$AB69,'Calculating duration'!$F70/(1+AC$21/100)^('Calculating duration'!$E70/'Calculating duration'!$C$31)))</f>
        <v/>
      </c>
      <c r="AD69" s="72" t="str">
        <f>IF('Calculating duration'!$F69="","",IF('Calculating duration'!$E69='Calculating duration'!$C$29,'Calculating duration'!$AB69,'Calculating duration'!$F70/(1+AD$21/100)^('Calculating duration'!$E70/'Calculating duration'!$C$31)))</f>
        <v/>
      </c>
      <c r="AE69" s="72" t="str">
        <f>IF('Calculating duration'!$F69="","",IF('Calculating duration'!$E69='Calculating duration'!$C$29,'Calculating duration'!$AB69,'Calculating duration'!$F70/(1+AE$21/100)^('Calculating duration'!$E70/'Calculating duration'!$C$31)))</f>
        <v/>
      </c>
      <c r="AF69" s="72" t="str">
        <f>IF('Calculating duration'!$F69="","",IF('Calculating duration'!$E69='Calculating duration'!$C$29,'Calculating duration'!$AB69,'Calculating duration'!$F70/(1+AF$21/100)^('Calculating duration'!$E70/'Calculating duration'!$C$31)))</f>
        <v/>
      </c>
      <c r="AG69" s="72" t="str">
        <f>IF('Calculating duration'!$F69="","",IF('Calculating duration'!$E69='Calculating duration'!$C$29,'Calculating duration'!$AB69,'Calculating duration'!$F70/(1+AG$21/100)^('Calculating duration'!$E70/'Calculating duration'!$C$31)))</f>
        <v/>
      </c>
      <c r="AH69" s="72" t="str">
        <f>IF('Calculating duration'!$F69="","",IF('Calculating duration'!$E69='Calculating duration'!$C$29,'Calculating duration'!$AB69,'Calculating duration'!$F70/(1+AH$21/100)^('Calculating duration'!$E70/'Calculating duration'!$C$31)))</f>
        <v/>
      </c>
      <c r="AI69" s="72" t="str">
        <f>IF('Calculating duration'!$F69="","",IF('Calculating duration'!$E69='Calculating duration'!$C$29,'Calculating duration'!$AB69,'Calculating duration'!$F70/(1+AI$21/100)^('Calculating duration'!$E70/'Calculating duration'!$C$31)))</f>
        <v/>
      </c>
      <c r="AJ69" s="72" t="str">
        <f>IF('Calculating duration'!$F69="","",IF('Calculating duration'!$E69='Calculating duration'!$C$29,'Calculating duration'!$AB69,'Calculating duration'!$F70/(1+AJ$21/100)^('Calculating duration'!$E70/'Calculating duration'!$C$31)))</f>
        <v/>
      </c>
      <c r="AK69" s="72" t="str">
        <f>IF('Calculating duration'!$F69="","",IF('Calculating duration'!$E69='Calculating duration'!$C$29,'Calculating duration'!$AB69,'Calculating duration'!$F70/(1+AK$21/100)^('Calculating duration'!$E70/'Calculating duration'!$C$31)))</f>
        <v/>
      </c>
      <c r="AL69" s="72"/>
      <c r="AM69" s="72"/>
      <c r="AN69" s="57">
        <f>IF('Calculating duration'!$F70="",AN68,AN68+AA69)</f>
        <v>133.62999189254282</v>
      </c>
      <c r="AO69" s="57">
        <f>IF('Calculating duration'!$F70="",AO68,AO68+AB69)</f>
        <v>132.89566527221805</v>
      </c>
      <c r="AP69" s="57">
        <f>IF('Calculating duration'!$F70="",AP68,AP68+AC69)</f>
        <v>132.1665734021974</v>
      </c>
      <c r="AQ69" s="57">
        <f>IF('Calculating duration'!$F70="",AQ68,AQ68+AD69)</f>
        <v>131.44267278476872</v>
      </c>
      <c r="AR69" s="57">
        <f>IF('Calculating duration'!$F70="",AR68,AR68+AE69)</f>
        <v>130.72392032964623</v>
      </c>
      <c r="AS69" s="57">
        <f>IF('Calculating duration'!$F70="",AS68,AS68+AF69)</f>
        <v>130.01027334974205</v>
      </c>
      <c r="AT69" s="57">
        <f>IF('Calculating duration'!$F70="",AT68,AT68+AG69)</f>
        <v>129.3016895569888</v>
      </c>
      <c r="AU69" s="57">
        <f>IF('Calculating duration'!$F70="",AU68,AU68+AH69)</f>
        <v>128.59812705820656</v>
      </c>
      <c r="AV69" s="57">
        <f>IF('Calculating duration'!$F70="",AV68,AV68+AI69)</f>
        <v>127.89954435101922</v>
      </c>
      <c r="AW69" s="57">
        <f>IF('Calculating duration'!$F70="",AW68,AW68+AJ69)</f>
        <v>127.20590031981487</v>
      </c>
      <c r="AX69" s="57">
        <f>IF('Calculating duration'!$F70="",AX68,AX68+AK69)</f>
        <v>126.51715423175449</v>
      </c>
      <c r="AZ69" s="72" t="str">
        <f>IF('Calculating duration'!$F68="","",IF('Calculating duration'!$E68='Calculating duration'!$C$29,'Calculating duration'!$AB68,'Calculating duration'!$F69/(1+AZ$21/100)^('Calculating duration'!$E69/'Calculating duration'!$C$31)))</f>
        <v/>
      </c>
      <c r="BA69" s="72" t="str">
        <f>IF('Calculating duration'!$F68="","",IF('Calculating duration'!$E68='Calculating duration'!$C$29,'Calculating duration'!$AB68,'Calculating duration'!$F69/(1+BA$21/100)^('Calculating duration'!$E69/'Calculating duration'!$C$31)))</f>
        <v/>
      </c>
      <c r="BB69" s="72" t="str">
        <f>IF('Calculating duration'!$F68="","",IF('Calculating duration'!$E68='Calculating duration'!$C$29,'Calculating duration'!$AB68,'Calculating duration'!$F69/(1+BB$21/100)^('Calculating duration'!$E69/'Calculating duration'!$C$31)))</f>
        <v/>
      </c>
      <c r="BC69" s="72" t="str">
        <f>IF('Calculating duration'!$F68="","",IF('Calculating duration'!$E68='Calculating duration'!$C$29,'Calculating duration'!$AB68,'Calculating duration'!$F69/(1+BC$21/100)^('Calculating duration'!$E69/'Calculating duration'!$C$31)))</f>
        <v/>
      </c>
      <c r="BD69" s="72" t="str">
        <f>IF('Calculating duration'!$F68="","",IF('Calculating duration'!$E68='Calculating duration'!$C$29,'Calculating duration'!$AB68,'Calculating duration'!$F69/(1+BD$21/100)^('Calculating duration'!$E69/'Calculating duration'!$C$31)))</f>
        <v/>
      </c>
      <c r="BE69" s="72" t="str">
        <f>IF('Calculating duration'!$F68="","",IF('Calculating duration'!$E68='Calculating duration'!$C$29,'Calculating duration'!$AB68,'Calculating duration'!$F69/(1+BE$21/100)^('Calculating duration'!$E69/'Calculating duration'!$C$31)))</f>
        <v/>
      </c>
      <c r="BF69" s="72" t="str">
        <f>IF('Calculating duration'!$F68="","",IF('Calculating duration'!$E68='Calculating duration'!$C$29,'Calculating duration'!$AB68,'Calculating duration'!$F69/(1+BF$21/100)^('Calculating duration'!$E69/'Calculating duration'!$C$31)))</f>
        <v/>
      </c>
      <c r="BG69" s="72" t="str">
        <f>IF('Calculating duration'!$F68="","",IF('Calculating duration'!$E68='Calculating duration'!$C$29,'Calculating duration'!$AB68,'Calculating duration'!$F69/(1+BG$21/100)^('Calculating duration'!$E69/'Calculating duration'!$C$31)))</f>
        <v/>
      </c>
      <c r="BH69" s="72" t="str">
        <f>IF('Calculating duration'!$F68="","",IF('Calculating duration'!$E68='Calculating duration'!$C$29,'Calculating duration'!$AB68,'Calculating duration'!$F69/(1+BH$21/100)^('Calculating duration'!$E69/'Calculating duration'!$C$31)))</f>
        <v/>
      </c>
      <c r="BI69" s="72" t="str">
        <f>IF('Calculating duration'!$F68="","",IF('Calculating duration'!$E68='Calculating duration'!$C$29,'Calculating duration'!$AB68,'Calculating duration'!$F69/(1+BI$21/100)^('Calculating duration'!$E69/'Calculating duration'!$C$31)))</f>
        <v/>
      </c>
      <c r="BJ69" s="72" t="str">
        <f>IF('Calculating duration'!$F68="","",IF('Calculating duration'!$E68='Calculating duration'!$C$29,'Calculating duration'!$AB68,'Calculating duration'!$F69/(1+BJ$21/100)^('Calculating duration'!$E69/'Calculating duration'!$C$31)))</f>
        <v/>
      </c>
      <c r="BK69" s="72" t="str">
        <f>IF('Calculating duration'!$F68="","",IF('Calculating duration'!$E68='Calculating duration'!$C$29,'Calculating duration'!$AB68,'Calculating duration'!$F69/(1+BK$21/100)^('Calculating duration'!$E69/'Calculating duration'!$C$31)))</f>
        <v/>
      </c>
      <c r="BL69" s="57">
        <f>IF('Calculating duration'!$F70="",BL68,BL68+AZ69)</f>
        <v>163</v>
      </c>
      <c r="BM69" s="57">
        <f>IF('Calculating duration'!$F70="",BM68,BM68+BA69)</f>
        <v>155.60641680864748</v>
      </c>
      <c r="BN69" s="57">
        <f>IF('Calculating duration'!$F70="",BN68,BN68+BB69)</f>
        <v>148.63778150796722</v>
      </c>
      <c r="BO69" s="57">
        <f>IF('Calculating duration'!$F70="",BO68,BO68+BC69)</f>
        <v>142.0659395050674</v>
      </c>
      <c r="BP69" s="57">
        <f>IF('Calculating duration'!$F70="",BP68,BP68+BD69)</f>
        <v>135.86482143397862</v>
      </c>
      <c r="BQ69" s="57">
        <f>IF('Calculating duration'!$F70="",BQ68,BQ68+BE69)</f>
        <v>130.01027334974205</v>
      </c>
      <c r="BR69" s="57">
        <f>IF('Calculating duration'!$F70="",BR68,BR68+BF69)</f>
        <v>124.47990195703214</v>
      </c>
      <c r="BS69" s="57">
        <f>IF('Calculating duration'!$F70="",BS68,BS68+BG69)</f>
        <v>119.25293343813912</v>
      </c>
      <c r="BT69" s="57">
        <f>IF('Calculating duration'!$F70="",BT68,BT68+BH69)</f>
        <v>114.3100845918527</v>
      </c>
      <c r="BU69" s="57">
        <f>IF('Calculating duration'!$F70="",BU68,BU68+BI69)</f>
        <v>109.6334451255275</v>
      </c>
      <c r="BV69" s="57">
        <f>IF('Calculating duration'!$F70="",BV68,BV68+BJ69)</f>
        <v>105.2063700592233</v>
      </c>
      <c r="BW69" s="57">
        <f>IF('Calculating duration'!$F70="",BW68,BW68+BK69)</f>
        <v>101.01338130491476</v>
      </c>
    </row>
    <row r="70" spans="27:75" x14ac:dyDescent="0.2">
      <c r="AA70" s="72" t="str">
        <f>IF('Calculating duration'!$F70="","",IF('Calculating duration'!$E70='Calculating duration'!$C$29,'Calculating duration'!$AB70,'Calculating duration'!$F71/(1+AA$21/100)^('Calculating duration'!$E71/'Calculating duration'!$C$31)))</f>
        <v/>
      </c>
      <c r="AB70" s="72" t="str">
        <f>IF('Calculating duration'!$F70="","",IF('Calculating duration'!$E70='Calculating duration'!$C$29,'Calculating duration'!$AB70,'Calculating duration'!$F71/(1+AB$21/100)^('Calculating duration'!$E71/'Calculating duration'!$C$31)))</f>
        <v/>
      </c>
      <c r="AC70" s="72" t="str">
        <f>IF('Calculating duration'!$F70="","",IF('Calculating duration'!$E70='Calculating duration'!$C$29,'Calculating duration'!$AB70,'Calculating duration'!$F71/(1+AC$21/100)^('Calculating duration'!$E71/'Calculating duration'!$C$31)))</f>
        <v/>
      </c>
      <c r="AD70" s="72" t="str">
        <f>IF('Calculating duration'!$F70="","",IF('Calculating duration'!$E70='Calculating duration'!$C$29,'Calculating duration'!$AB70,'Calculating duration'!$F71/(1+AD$21/100)^('Calculating duration'!$E71/'Calculating duration'!$C$31)))</f>
        <v/>
      </c>
      <c r="AE70" s="72" t="str">
        <f>IF('Calculating duration'!$F70="","",IF('Calculating duration'!$E70='Calculating duration'!$C$29,'Calculating duration'!$AB70,'Calculating duration'!$F71/(1+AE$21/100)^('Calculating duration'!$E71/'Calculating duration'!$C$31)))</f>
        <v/>
      </c>
      <c r="AF70" s="72" t="str">
        <f>IF('Calculating duration'!$F70="","",IF('Calculating duration'!$E70='Calculating duration'!$C$29,'Calculating duration'!$AB70,'Calculating duration'!$F71/(1+AF$21/100)^('Calculating duration'!$E71/'Calculating duration'!$C$31)))</f>
        <v/>
      </c>
      <c r="AG70" s="72" t="str">
        <f>IF('Calculating duration'!$F70="","",IF('Calculating duration'!$E70='Calculating duration'!$C$29,'Calculating duration'!$AB70,'Calculating duration'!$F71/(1+AG$21/100)^('Calculating duration'!$E71/'Calculating duration'!$C$31)))</f>
        <v/>
      </c>
      <c r="AH70" s="72" t="str">
        <f>IF('Calculating duration'!$F70="","",IF('Calculating duration'!$E70='Calculating duration'!$C$29,'Calculating duration'!$AB70,'Calculating duration'!$F71/(1+AH$21/100)^('Calculating duration'!$E71/'Calculating duration'!$C$31)))</f>
        <v/>
      </c>
      <c r="AI70" s="72" t="str">
        <f>IF('Calculating duration'!$F70="","",IF('Calculating duration'!$E70='Calculating duration'!$C$29,'Calculating duration'!$AB70,'Calculating duration'!$F71/(1+AI$21/100)^('Calculating duration'!$E71/'Calculating duration'!$C$31)))</f>
        <v/>
      </c>
      <c r="AJ70" s="72" t="str">
        <f>IF('Calculating duration'!$F70="","",IF('Calculating duration'!$E70='Calculating duration'!$C$29,'Calculating duration'!$AB70,'Calculating duration'!$F71/(1+AJ$21/100)^('Calculating duration'!$E71/'Calculating duration'!$C$31)))</f>
        <v/>
      </c>
      <c r="AK70" s="72" t="str">
        <f>IF('Calculating duration'!$F70="","",IF('Calculating duration'!$E70='Calculating duration'!$C$29,'Calculating duration'!$AB70,'Calculating duration'!$F71/(1+AK$21/100)^('Calculating duration'!$E71/'Calculating duration'!$C$31)))</f>
        <v/>
      </c>
      <c r="AL70" s="72"/>
      <c r="AM70" s="72"/>
      <c r="AN70" s="57">
        <f>IF('Calculating duration'!$F71="",AN69,AN69+AA70)</f>
        <v>133.62999189254282</v>
      </c>
      <c r="AO70" s="57">
        <f>IF('Calculating duration'!$F71="",AO69,AO69+AB70)</f>
        <v>132.89566527221805</v>
      </c>
      <c r="AP70" s="57">
        <f>IF('Calculating duration'!$F71="",AP69,AP69+AC70)</f>
        <v>132.1665734021974</v>
      </c>
      <c r="AQ70" s="57">
        <f>IF('Calculating duration'!$F71="",AQ69,AQ69+AD70)</f>
        <v>131.44267278476872</v>
      </c>
      <c r="AR70" s="57">
        <f>IF('Calculating duration'!$F71="",AR69,AR69+AE70)</f>
        <v>130.72392032964623</v>
      </c>
      <c r="AS70" s="57">
        <f>IF('Calculating duration'!$F71="",AS69,AS69+AF70)</f>
        <v>130.01027334974205</v>
      </c>
      <c r="AT70" s="57">
        <f>IF('Calculating duration'!$F71="",AT69,AT69+AG70)</f>
        <v>129.3016895569888</v>
      </c>
      <c r="AU70" s="57">
        <f>IF('Calculating duration'!$F71="",AU69,AU69+AH70)</f>
        <v>128.59812705820656</v>
      </c>
      <c r="AV70" s="57">
        <f>IF('Calculating duration'!$F71="",AV69,AV69+AI70)</f>
        <v>127.89954435101922</v>
      </c>
      <c r="AW70" s="57">
        <f>IF('Calculating duration'!$F71="",AW69,AW69+AJ70)</f>
        <v>127.20590031981487</v>
      </c>
      <c r="AX70" s="57">
        <f>IF('Calculating duration'!$F71="",AX69,AX69+AK70)</f>
        <v>126.51715423175449</v>
      </c>
      <c r="AZ70" s="72" t="str">
        <f>IF('Calculating duration'!$F69="","",IF('Calculating duration'!$E69='Calculating duration'!$C$29,'Calculating duration'!$AB69,'Calculating duration'!$F70/(1+AZ$21/100)^('Calculating duration'!$E70/'Calculating duration'!$C$31)))</f>
        <v/>
      </c>
      <c r="BA70" s="72" t="str">
        <f>IF('Calculating duration'!$F69="","",IF('Calculating duration'!$E69='Calculating duration'!$C$29,'Calculating duration'!$AB69,'Calculating duration'!$F70/(1+BA$21/100)^('Calculating duration'!$E70/'Calculating duration'!$C$31)))</f>
        <v/>
      </c>
      <c r="BB70" s="72" t="str">
        <f>IF('Calculating duration'!$F69="","",IF('Calculating duration'!$E69='Calculating duration'!$C$29,'Calculating duration'!$AB69,'Calculating duration'!$F70/(1+BB$21/100)^('Calculating duration'!$E70/'Calculating duration'!$C$31)))</f>
        <v/>
      </c>
      <c r="BC70" s="72" t="str">
        <f>IF('Calculating duration'!$F69="","",IF('Calculating duration'!$E69='Calculating duration'!$C$29,'Calculating duration'!$AB69,'Calculating duration'!$F70/(1+BC$21/100)^('Calculating duration'!$E70/'Calculating duration'!$C$31)))</f>
        <v/>
      </c>
      <c r="BD70" s="72" t="str">
        <f>IF('Calculating duration'!$F69="","",IF('Calculating duration'!$E69='Calculating duration'!$C$29,'Calculating duration'!$AB69,'Calculating duration'!$F70/(1+BD$21/100)^('Calculating duration'!$E70/'Calculating duration'!$C$31)))</f>
        <v/>
      </c>
      <c r="BE70" s="72" t="str">
        <f>IF('Calculating duration'!$F69="","",IF('Calculating duration'!$E69='Calculating duration'!$C$29,'Calculating duration'!$AB69,'Calculating duration'!$F70/(1+BE$21/100)^('Calculating duration'!$E70/'Calculating duration'!$C$31)))</f>
        <v/>
      </c>
      <c r="BF70" s="72" t="str">
        <f>IF('Calculating duration'!$F69="","",IF('Calculating duration'!$E69='Calculating duration'!$C$29,'Calculating duration'!$AB69,'Calculating duration'!$F70/(1+BF$21/100)^('Calculating duration'!$E70/'Calculating duration'!$C$31)))</f>
        <v/>
      </c>
      <c r="BG70" s="72" t="str">
        <f>IF('Calculating duration'!$F69="","",IF('Calculating duration'!$E69='Calculating duration'!$C$29,'Calculating duration'!$AB69,'Calculating duration'!$F70/(1+BG$21/100)^('Calculating duration'!$E70/'Calculating duration'!$C$31)))</f>
        <v/>
      </c>
      <c r="BH70" s="72" t="str">
        <f>IF('Calculating duration'!$F69="","",IF('Calculating duration'!$E69='Calculating duration'!$C$29,'Calculating duration'!$AB69,'Calculating duration'!$F70/(1+BH$21/100)^('Calculating duration'!$E70/'Calculating duration'!$C$31)))</f>
        <v/>
      </c>
      <c r="BI70" s="72" t="str">
        <f>IF('Calculating duration'!$F69="","",IF('Calculating duration'!$E69='Calculating duration'!$C$29,'Calculating duration'!$AB69,'Calculating duration'!$F70/(1+BI$21/100)^('Calculating duration'!$E70/'Calculating duration'!$C$31)))</f>
        <v/>
      </c>
      <c r="BJ70" s="72" t="str">
        <f>IF('Calculating duration'!$F69="","",IF('Calculating duration'!$E69='Calculating duration'!$C$29,'Calculating duration'!$AB69,'Calculating duration'!$F70/(1+BJ$21/100)^('Calculating duration'!$E70/'Calculating duration'!$C$31)))</f>
        <v/>
      </c>
      <c r="BK70" s="72" t="str">
        <f>IF('Calculating duration'!$F69="","",IF('Calculating duration'!$E69='Calculating duration'!$C$29,'Calculating duration'!$AB69,'Calculating duration'!$F70/(1+BK$21/100)^('Calculating duration'!$E70/'Calculating duration'!$C$31)))</f>
        <v/>
      </c>
      <c r="BL70" s="57">
        <f>IF('Calculating duration'!$F71="",BL69,BL69+AZ70)</f>
        <v>163</v>
      </c>
      <c r="BM70" s="57">
        <f>IF('Calculating duration'!$F71="",BM69,BM69+BA70)</f>
        <v>155.60641680864748</v>
      </c>
      <c r="BN70" s="57">
        <f>IF('Calculating duration'!$F71="",BN69,BN69+BB70)</f>
        <v>148.63778150796722</v>
      </c>
      <c r="BO70" s="57">
        <f>IF('Calculating duration'!$F71="",BO69,BO69+BC70)</f>
        <v>142.0659395050674</v>
      </c>
      <c r="BP70" s="57">
        <f>IF('Calculating duration'!$F71="",BP69,BP69+BD70)</f>
        <v>135.86482143397862</v>
      </c>
      <c r="BQ70" s="57">
        <f>IF('Calculating duration'!$F71="",BQ69,BQ69+BE70)</f>
        <v>130.01027334974205</v>
      </c>
      <c r="BR70" s="57">
        <f>IF('Calculating duration'!$F71="",BR69,BR69+BF70)</f>
        <v>124.47990195703214</v>
      </c>
      <c r="BS70" s="57">
        <f>IF('Calculating duration'!$F71="",BS69,BS69+BG70)</f>
        <v>119.25293343813912</v>
      </c>
      <c r="BT70" s="57">
        <f>IF('Calculating duration'!$F71="",BT69,BT69+BH70)</f>
        <v>114.3100845918527</v>
      </c>
      <c r="BU70" s="57">
        <f>IF('Calculating duration'!$F71="",BU69,BU69+BI70)</f>
        <v>109.6334451255275</v>
      </c>
      <c r="BV70" s="57">
        <f>IF('Calculating duration'!$F71="",BV69,BV69+BJ70)</f>
        <v>105.2063700592233</v>
      </c>
      <c r="BW70" s="57">
        <f>IF('Calculating duration'!$F71="",BW69,BW69+BK70)</f>
        <v>101.01338130491476</v>
      </c>
    </row>
    <row r="71" spans="27:75" x14ac:dyDescent="0.2">
      <c r="AA71" s="72" t="str">
        <f>IF('Calculating duration'!$F71="","",IF('Calculating duration'!$E71='Calculating duration'!$C$29,'Calculating duration'!$AB71,'Calculating duration'!$F72/(1+AA$21/100)^('Calculating duration'!$E72/'Calculating duration'!$C$31)))</f>
        <v/>
      </c>
      <c r="AB71" s="72" t="str">
        <f>IF('Calculating duration'!$F71="","",IF('Calculating duration'!$E71='Calculating duration'!$C$29,'Calculating duration'!$AB71,'Calculating duration'!$F72/(1+AB$21/100)^('Calculating duration'!$E72/'Calculating duration'!$C$31)))</f>
        <v/>
      </c>
      <c r="AC71" s="72" t="str">
        <f>IF('Calculating duration'!$F71="","",IF('Calculating duration'!$E71='Calculating duration'!$C$29,'Calculating duration'!$AB71,'Calculating duration'!$F72/(1+AC$21/100)^('Calculating duration'!$E72/'Calculating duration'!$C$31)))</f>
        <v/>
      </c>
      <c r="AD71" s="72" t="str">
        <f>IF('Calculating duration'!$F71="","",IF('Calculating duration'!$E71='Calculating duration'!$C$29,'Calculating duration'!$AB71,'Calculating duration'!$F72/(1+AD$21/100)^('Calculating duration'!$E72/'Calculating duration'!$C$31)))</f>
        <v/>
      </c>
      <c r="AE71" s="72" t="str">
        <f>IF('Calculating duration'!$F71="","",IF('Calculating duration'!$E71='Calculating duration'!$C$29,'Calculating duration'!$AB71,'Calculating duration'!$F72/(1+AE$21/100)^('Calculating duration'!$E72/'Calculating duration'!$C$31)))</f>
        <v/>
      </c>
      <c r="AF71" s="72" t="str">
        <f>IF('Calculating duration'!$F71="","",IF('Calculating duration'!$E71='Calculating duration'!$C$29,'Calculating duration'!$AB71,'Calculating duration'!$F72/(1+AF$21/100)^('Calculating duration'!$E72/'Calculating duration'!$C$31)))</f>
        <v/>
      </c>
      <c r="AG71" s="72" t="str">
        <f>IF('Calculating duration'!$F71="","",IF('Calculating duration'!$E71='Calculating duration'!$C$29,'Calculating duration'!$AB71,'Calculating duration'!$F72/(1+AG$21/100)^('Calculating duration'!$E72/'Calculating duration'!$C$31)))</f>
        <v/>
      </c>
      <c r="AH71" s="72" t="str">
        <f>IF('Calculating duration'!$F71="","",IF('Calculating duration'!$E71='Calculating duration'!$C$29,'Calculating duration'!$AB71,'Calculating duration'!$F72/(1+AH$21/100)^('Calculating duration'!$E72/'Calculating duration'!$C$31)))</f>
        <v/>
      </c>
      <c r="AI71" s="72" t="str">
        <f>IF('Calculating duration'!$F71="","",IF('Calculating duration'!$E71='Calculating duration'!$C$29,'Calculating duration'!$AB71,'Calculating duration'!$F72/(1+AI$21/100)^('Calculating duration'!$E72/'Calculating duration'!$C$31)))</f>
        <v/>
      </c>
      <c r="AJ71" s="72" t="str">
        <f>IF('Calculating duration'!$F71="","",IF('Calculating duration'!$E71='Calculating duration'!$C$29,'Calculating duration'!$AB71,'Calculating duration'!$F72/(1+AJ$21/100)^('Calculating duration'!$E72/'Calculating duration'!$C$31)))</f>
        <v/>
      </c>
      <c r="AK71" s="72" t="str">
        <f>IF('Calculating duration'!$F71="","",IF('Calculating duration'!$E71='Calculating duration'!$C$29,'Calculating duration'!$AB71,'Calculating duration'!$F72/(1+AK$21/100)^('Calculating duration'!$E72/'Calculating duration'!$C$31)))</f>
        <v/>
      </c>
      <c r="AL71" s="72"/>
      <c r="AM71" s="72"/>
      <c r="AN71" s="57">
        <f>IF('Calculating duration'!$F72="",AN70,AN70+AA71)</f>
        <v>133.62999189254282</v>
      </c>
      <c r="AO71" s="57">
        <f>IF('Calculating duration'!$F72="",AO70,AO70+AB71)</f>
        <v>132.89566527221805</v>
      </c>
      <c r="AP71" s="57">
        <f>IF('Calculating duration'!$F72="",AP70,AP70+AC71)</f>
        <v>132.1665734021974</v>
      </c>
      <c r="AQ71" s="57">
        <f>IF('Calculating duration'!$F72="",AQ70,AQ70+AD71)</f>
        <v>131.44267278476872</v>
      </c>
      <c r="AR71" s="57">
        <f>IF('Calculating duration'!$F72="",AR70,AR70+AE71)</f>
        <v>130.72392032964623</v>
      </c>
      <c r="AS71" s="57">
        <f>IF('Calculating duration'!$F72="",AS70,AS70+AF71)</f>
        <v>130.01027334974205</v>
      </c>
      <c r="AT71" s="57">
        <f>IF('Calculating duration'!$F72="",AT70,AT70+AG71)</f>
        <v>129.3016895569888</v>
      </c>
      <c r="AU71" s="57">
        <f>IF('Calculating duration'!$F72="",AU70,AU70+AH71)</f>
        <v>128.59812705820656</v>
      </c>
      <c r="AV71" s="57">
        <f>IF('Calculating duration'!$F72="",AV70,AV70+AI71)</f>
        <v>127.89954435101922</v>
      </c>
      <c r="AW71" s="57">
        <f>IF('Calculating duration'!$F72="",AW70,AW70+AJ71)</f>
        <v>127.20590031981487</v>
      </c>
      <c r="AX71" s="57">
        <f>IF('Calculating duration'!$F72="",AX70,AX70+AK71)</f>
        <v>126.51715423175449</v>
      </c>
      <c r="AZ71" s="72" t="str">
        <f>IF('Calculating duration'!$F70="","",IF('Calculating duration'!$E70='Calculating duration'!$C$29,'Calculating duration'!$AB70,'Calculating duration'!$F71/(1+AZ$21/100)^('Calculating duration'!$E71/'Calculating duration'!$C$31)))</f>
        <v/>
      </c>
      <c r="BA71" s="72" t="str">
        <f>IF('Calculating duration'!$F70="","",IF('Calculating duration'!$E70='Calculating duration'!$C$29,'Calculating duration'!$AB70,'Calculating duration'!$F71/(1+BA$21/100)^('Calculating duration'!$E71/'Calculating duration'!$C$31)))</f>
        <v/>
      </c>
      <c r="BB71" s="72" t="str">
        <f>IF('Calculating duration'!$F70="","",IF('Calculating duration'!$E70='Calculating duration'!$C$29,'Calculating duration'!$AB70,'Calculating duration'!$F71/(1+BB$21/100)^('Calculating duration'!$E71/'Calculating duration'!$C$31)))</f>
        <v/>
      </c>
      <c r="BC71" s="72" t="str">
        <f>IF('Calculating duration'!$F70="","",IF('Calculating duration'!$E70='Calculating duration'!$C$29,'Calculating duration'!$AB70,'Calculating duration'!$F71/(1+BC$21/100)^('Calculating duration'!$E71/'Calculating duration'!$C$31)))</f>
        <v/>
      </c>
      <c r="BD71" s="72" t="str">
        <f>IF('Calculating duration'!$F70="","",IF('Calculating duration'!$E70='Calculating duration'!$C$29,'Calculating duration'!$AB70,'Calculating duration'!$F71/(1+BD$21/100)^('Calculating duration'!$E71/'Calculating duration'!$C$31)))</f>
        <v/>
      </c>
      <c r="BE71" s="72" t="str">
        <f>IF('Calculating duration'!$F70="","",IF('Calculating duration'!$E70='Calculating duration'!$C$29,'Calculating duration'!$AB70,'Calculating duration'!$F71/(1+BE$21/100)^('Calculating duration'!$E71/'Calculating duration'!$C$31)))</f>
        <v/>
      </c>
      <c r="BF71" s="72" t="str">
        <f>IF('Calculating duration'!$F70="","",IF('Calculating duration'!$E70='Calculating duration'!$C$29,'Calculating duration'!$AB70,'Calculating duration'!$F71/(1+BF$21/100)^('Calculating duration'!$E71/'Calculating duration'!$C$31)))</f>
        <v/>
      </c>
      <c r="BG71" s="72" t="str">
        <f>IF('Calculating duration'!$F70="","",IF('Calculating duration'!$E70='Calculating duration'!$C$29,'Calculating duration'!$AB70,'Calculating duration'!$F71/(1+BG$21/100)^('Calculating duration'!$E71/'Calculating duration'!$C$31)))</f>
        <v/>
      </c>
      <c r="BH71" s="72" t="str">
        <f>IF('Calculating duration'!$F70="","",IF('Calculating duration'!$E70='Calculating duration'!$C$29,'Calculating duration'!$AB70,'Calculating duration'!$F71/(1+BH$21/100)^('Calculating duration'!$E71/'Calculating duration'!$C$31)))</f>
        <v/>
      </c>
      <c r="BI71" s="72" t="str">
        <f>IF('Calculating duration'!$F70="","",IF('Calculating duration'!$E70='Calculating duration'!$C$29,'Calculating duration'!$AB70,'Calculating duration'!$F71/(1+BI$21/100)^('Calculating duration'!$E71/'Calculating duration'!$C$31)))</f>
        <v/>
      </c>
      <c r="BJ71" s="72" t="str">
        <f>IF('Calculating duration'!$F70="","",IF('Calculating duration'!$E70='Calculating duration'!$C$29,'Calculating duration'!$AB70,'Calculating duration'!$F71/(1+BJ$21/100)^('Calculating duration'!$E71/'Calculating duration'!$C$31)))</f>
        <v/>
      </c>
      <c r="BK71" s="72" t="str">
        <f>IF('Calculating duration'!$F70="","",IF('Calculating duration'!$E70='Calculating duration'!$C$29,'Calculating duration'!$AB70,'Calculating duration'!$F71/(1+BK$21/100)^('Calculating duration'!$E71/'Calculating duration'!$C$31)))</f>
        <v/>
      </c>
      <c r="BL71" s="57">
        <f>IF('Calculating duration'!$F72="",BL70,BL70+AZ71)</f>
        <v>163</v>
      </c>
      <c r="BM71" s="57">
        <f>IF('Calculating duration'!$F72="",BM70,BM70+BA71)</f>
        <v>155.60641680864748</v>
      </c>
      <c r="BN71" s="57">
        <f>IF('Calculating duration'!$F72="",BN70,BN70+BB71)</f>
        <v>148.63778150796722</v>
      </c>
      <c r="BO71" s="57">
        <f>IF('Calculating duration'!$F72="",BO70,BO70+BC71)</f>
        <v>142.0659395050674</v>
      </c>
      <c r="BP71" s="57">
        <f>IF('Calculating duration'!$F72="",BP70,BP70+BD71)</f>
        <v>135.86482143397862</v>
      </c>
      <c r="BQ71" s="57">
        <f>IF('Calculating duration'!$F72="",BQ70,BQ70+BE71)</f>
        <v>130.01027334974205</v>
      </c>
      <c r="BR71" s="57">
        <f>IF('Calculating duration'!$F72="",BR70,BR70+BF71)</f>
        <v>124.47990195703214</v>
      </c>
      <c r="BS71" s="57">
        <f>IF('Calculating duration'!$F72="",BS70,BS70+BG71)</f>
        <v>119.25293343813912</v>
      </c>
      <c r="BT71" s="57">
        <f>IF('Calculating duration'!$F72="",BT70,BT70+BH71)</f>
        <v>114.3100845918527</v>
      </c>
      <c r="BU71" s="57">
        <f>IF('Calculating duration'!$F72="",BU70,BU70+BI71)</f>
        <v>109.6334451255275</v>
      </c>
      <c r="BV71" s="57">
        <f>IF('Calculating duration'!$F72="",BV70,BV70+BJ71)</f>
        <v>105.2063700592233</v>
      </c>
      <c r="BW71" s="57">
        <f>IF('Calculating duration'!$F72="",BW70,BW70+BK71)</f>
        <v>101.01338130491476</v>
      </c>
    </row>
    <row r="72" spans="27:75" x14ac:dyDescent="0.2">
      <c r="AA72" s="72" t="str">
        <f>IF('Calculating duration'!$F72="","",IF('Calculating duration'!$E72='Calculating duration'!$C$29,'Calculating duration'!$AB72,'Calculating duration'!$F73/(1+AA$21/100)^('Calculating duration'!$E73/'Calculating duration'!$C$31)))</f>
        <v/>
      </c>
      <c r="AB72" s="72" t="str">
        <f>IF('Calculating duration'!$F72="","",IF('Calculating duration'!$E72='Calculating duration'!$C$29,'Calculating duration'!$AB72,'Calculating duration'!$F73/(1+AB$21/100)^('Calculating duration'!$E73/'Calculating duration'!$C$31)))</f>
        <v/>
      </c>
      <c r="AC72" s="72" t="str">
        <f>IF('Calculating duration'!$F72="","",IF('Calculating duration'!$E72='Calculating duration'!$C$29,'Calculating duration'!$AB72,'Calculating duration'!$F73/(1+AC$21/100)^('Calculating duration'!$E73/'Calculating duration'!$C$31)))</f>
        <v/>
      </c>
      <c r="AD72" s="72" t="str">
        <f>IF('Calculating duration'!$F72="","",IF('Calculating duration'!$E72='Calculating duration'!$C$29,'Calculating duration'!$AB72,'Calculating duration'!$F73/(1+AD$21/100)^('Calculating duration'!$E73/'Calculating duration'!$C$31)))</f>
        <v/>
      </c>
      <c r="AE72" s="72" t="str">
        <f>IF('Calculating duration'!$F72="","",IF('Calculating duration'!$E72='Calculating duration'!$C$29,'Calculating duration'!$AB72,'Calculating duration'!$F73/(1+AE$21/100)^('Calculating duration'!$E73/'Calculating duration'!$C$31)))</f>
        <v/>
      </c>
      <c r="AF72" s="72" t="str">
        <f>IF('Calculating duration'!$F72="","",IF('Calculating duration'!$E72='Calculating duration'!$C$29,'Calculating duration'!$AB72,'Calculating duration'!$F73/(1+AF$21/100)^('Calculating duration'!$E73/'Calculating duration'!$C$31)))</f>
        <v/>
      </c>
      <c r="AG72" s="72" t="str">
        <f>IF('Calculating duration'!$F72="","",IF('Calculating duration'!$E72='Calculating duration'!$C$29,'Calculating duration'!$AB72,'Calculating duration'!$F73/(1+AG$21/100)^('Calculating duration'!$E73/'Calculating duration'!$C$31)))</f>
        <v/>
      </c>
      <c r="AH72" s="72" t="str">
        <f>IF('Calculating duration'!$F72="","",IF('Calculating duration'!$E72='Calculating duration'!$C$29,'Calculating duration'!$AB72,'Calculating duration'!$F73/(1+AH$21/100)^('Calculating duration'!$E73/'Calculating duration'!$C$31)))</f>
        <v/>
      </c>
      <c r="AI72" s="72" t="str">
        <f>IF('Calculating duration'!$F72="","",IF('Calculating duration'!$E72='Calculating duration'!$C$29,'Calculating duration'!$AB72,'Calculating duration'!$F73/(1+AI$21/100)^('Calculating duration'!$E73/'Calculating duration'!$C$31)))</f>
        <v/>
      </c>
      <c r="AJ72" s="72" t="str">
        <f>IF('Calculating duration'!$F72="","",IF('Calculating duration'!$E72='Calculating duration'!$C$29,'Calculating duration'!$AB72,'Calculating duration'!$F73/(1+AJ$21/100)^('Calculating duration'!$E73/'Calculating duration'!$C$31)))</f>
        <v/>
      </c>
      <c r="AK72" s="72" t="str">
        <f>IF('Calculating duration'!$F72="","",IF('Calculating duration'!$E72='Calculating duration'!$C$29,'Calculating duration'!$AB72,'Calculating duration'!$F73/(1+AK$21/100)^('Calculating duration'!$E73/'Calculating duration'!$C$31)))</f>
        <v/>
      </c>
      <c r="AL72" s="72"/>
      <c r="AM72" s="72"/>
      <c r="AN72" s="57">
        <f>IF('Calculating duration'!$F73="",AN71,AN71+AA72)</f>
        <v>133.62999189254282</v>
      </c>
      <c r="AO72" s="57">
        <f>IF('Calculating duration'!$F73="",AO71,AO71+AB72)</f>
        <v>132.89566527221805</v>
      </c>
      <c r="AP72" s="57">
        <f>IF('Calculating duration'!$F73="",AP71,AP71+AC72)</f>
        <v>132.1665734021974</v>
      </c>
      <c r="AQ72" s="57">
        <f>IF('Calculating duration'!$F73="",AQ71,AQ71+AD72)</f>
        <v>131.44267278476872</v>
      </c>
      <c r="AR72" s="57">
        <f>IF('Calculating duration'!$F73="",AR71,AR71+AE72)</f>
        <v>130.72392032964623</v>
      </c>
      <c r="AS72" s="57">
        <f>IF('Calculating duration'!$F73="",AS71,AS71+AF72)</f>
        <v>130.01027334974205</v>
      </c>
      <c r="AT72" s="57">
        <f>IF('Calculating duration'!$F73="",AT71,AT71+AG72)</f>
        <v>129.3016895569888</v>
      </c>
      <c r="AU72" s="57">
        <f>IF('Calculating duration'!$F73="",AU71,AU71+AH72)</f>
        <v>128.59812705820656</v>
      </c>
      <c r="AV72" s="57">
        <f>IF('Calculating duration'!$F73="",AV71,AV71+AI72)</f>
        <v>127.89954435101922</v>
      </c>
      <c r="AW72" s="57">
        <f>IF('Calculating duration'!$F73="",AW71,AW71+AJ72)</f>
        <v>127.20590031981487</v>
      </c>
      <c r="AX72" s="57">
        <f>IF('Calculating duration'!$F73="",AX71,AX71+AK72)</f>
        <v>126.51715423175449</v>
      </c>
      <c r="AZ72" s="72" t="str">
        <f>IF('Calculating duration'!$F71="","",IF('Calculating duration'!$E71='Calculating duration'!$C$29,'Calculating duration'!$AB71,'Calculating duration'!$F72/(1+AZ$21/100)^('Calculating duration'!$E72/'Calculating duration'!$C$31)))</f>
        <v/>
      </c>
      <c r="BA72" s="72" t="str">
        <f>IF('Calculating duration'!$F71="","",IF('Calculating duration'!$E71='Calculating duration'!$C$29,'Calculating duration'!$AB71,'Calculating duration'!$F72/(1+BA$21/100)^('Calculating duration'!$E72/'Calculating duration'!$C$31)))</f>
        <v/>
      </c>
      <c r="BB72" s="72" t="str">
        <f>IF('Calculating duration'!$F71="","",IF('Calculating duration'!$E71='Calculating duration'!$C$29,'Calculating duration'!$AB71,'Calculating duration'!$F72/(1+BB$21/100)^('Calculating duration'!$E72/'Calculating duration'!$C$31)))</f>
        <v/>
      </c>
      <c r="BC72" s="72" t="str">
        <f>IF('Calculating duration'!$F71="","",IF('Calculating duration'!$E71='Calculating duration'!$C$29,'Calculating duration'!$AB71,'Calculating duration'!$F72/(1+BC$21/100)^('Calculating duration'!$E72/'Calculating duration'!$C$31)))</f>
        <v/>
      </c>
      <c r="BD72" s="72" t="str">
        <f>IF('Calculating duration'!$F71="","",IF('Calculating duration'!$E71='Calculating duration'!$C$29,'Calculating duration'!$AB71,'Calculating duration'!$F72/(1+BD$21/100)^('Calculating duration'!$E72/'Calculating duration'!$C$31)))</f>
        <v/>
      </c>
      <c r="BE72" s="72" t="str">
        <f>IF('Calculating duration'!$F71="","",IF('Calculating duration'!$E71='Calculating duration'!$C$29,'Calculating duration'!$AB71,'Calculating duration'!$F72/(1+BE$21/100)^('Calculating duration'!$E72/'Calculating duration'!$C$31)))</f>
        <v/>
      </c>
      <c r="BF72" s="72" t="str">
        <f>IF('Calculating duration'!$F71="","",IF('Calculating duration'!$E71='Calculating duration'!$C$29,'Calculating duration'!$AB71,'Calculating duration'!$F72/(1+BF$21/100)^('Calculating duration'!$E72/'Calculating duration'!$C$31)))</f>
        <v/>
      </c>
      <c r="BG72" s="72" t="str">
        <f>IF('Calculating duration'!$F71="","",IF('Calculating duration'!$E71='Calculating duration'!$C$29,'Calculating duration'!$AB71,'Calculating duration'!$F72/(1+BG$21/100)^('Calculating duration'!$E72/'Calculating duration'!$C$31)))</f>
        <v/>
      </c>
      <c r="BH72" s="72" t="str">
        <f>IF('Calculating duration'!$F71="","",IF('Calculating duration'!$E71='Calculating duration'!$C$29,'Calculating duration'!$AB71,'Calculating duration'!$F72/(1+BH$21/100)^('Calculating duration'!$E72/'Calculating duration'!$C$31)))</f>
        <v/>
      </c>
      <c r="BI72" s="72" t="str">
        <f>IF('Calculating duration'!$F71="","",IF('Calculating duration'!$E71='Calculating duration'!$C$29,'Calculating duration'!$AB71,'Calculating duration'!$F72/(1+BI$21/100)^('Calculating duration'!$E72/'Calculating duration'!$C$31)))</f>
        <v/>
      </c>
      <c r="BJ72" s="72" t="str">
        <f>IF('Calculating duration'!$F71="","",IF('Calculating duration'!$E71='Calculating duration'!$C$29,'Calculating duration'!$AB71,'Calculating duration'!$F72/(1+BJ$21/100)^('Calculating duration'!$E72/'Calculating duration'!$C$31)))</f>
        <v/>
      </c>
      <c r="BK72" s="72" t="str">
        <f>IF('Calculating duration'!$F71="","",IF('Calculating duration'!$E71='Calculating duration'!$C$29,'Calculating duration'!$AB71,'Calculating duration'!$F72/(1+BK$21/100)^('Calculating duration'!$E72/'Calculating duration'!$C$31)))</f>
        <v/>
      </c>
      <c r="BL72" s="57">
        <f>IF('Calculating duration'!$F73="",BL71,BL71+AZ72)</f>
        <v>163</v>
      </c>
      <c r="BM72" s="57">
        <f>IF('Calculating duration'!$F73="",BM71,BM71+BA72)</f>
        <v>155.60641680864748</v>
      </c>
      <c r="BN72" s="57">
        <f>IF('Calculating duration'!$F73="",BN71,BN71+BB72)</f>
        <v>148.63778150796722</v>
      </c>
      <c r="BO72" s="57">
        <f>IF('Calculating duration'!$F73="",BO71,BO71+BC72)</f>
        <v>142.0659395050674</v>
      </c>
      <c r="BP72" s="57">
        <f>IF('Calculating duration'!$F73="",BP71,BP71+BD72)</f>
        <v>135.86482143397862</v>
      </c>
      <c r="BQ72" s="57">
        <f>IF('Calculating duration'!$F73="",BQ71,BQ71+BE72)</f>
        <v>130.01027334974205</v>
      </c>
      <c r="BR72" s="57">
        <f>IF('Calculating duration'!$F73="",BR71,BR71+BF72)</f>
        <v>124.47990195703214</v>
      </c>
      <c r="BS72" s="57">
        <f>IF('Calculating duration'!$F73="",BS71,BS71+BG72)</f>
        <v>119.25293343813912</v>
      </c>
      <c r="BT72" s="57">
        <f>IF('Calculating duration'!$F73="",BT71,BT71+BH72)</f>
        <v>114.3100845918527</v>
      </c>
      <c r="BU72" s="57">
        <f>IF('Calculating duration'!$F73="",BU71,BU71+BI72)</f>
        <v>109.6334451255275</v>
      </c>
      <c r="BV72" s="57">
        <f>IF('Calculating duration'!$F73="",BV71,BV71+BJ72)</f>
        <v>105.2063700592233</v>
      </c>
      <c r="BW72" s="57">
        <f>IF('Calculating duration'!$F73="",BW71,BW71+BK72)</f>
        <v>101.01338130491476</v>
      </c>
    </row>
    <row r="73" spans="27:75" x14ac:dyDescent="0.2">
      <c r="AA73" s="72" t="str">
        <f>IF('Calculating duration'!$F73="","",IF('Calculating duration'!$E73='Calculating duration'!$C$29,'Calculating duration'!$AB73,'Calculating duration'!$F74/(1+AA$21/100)^('Calculating duration'!$E74/'Calculating duration'!$C$31)))</f>
        <v/>
      </c>
      <c r="AB73" s="72" t="str">
        <f>IF('Calculating duration'!$F73="","",IF('Calculating duration'!$E73='Calculating duration'!$C$29,'Calculating duration'!$AB73,'Calculating duration'!$F74/(1+AB$21/100)^('Calculating duration'!$E74/'Calculating duration'!$C$31)))</f>
        <v/>
      </c>
      <c r="AC73" s="72" t="str">
        <f>IF('Calculating duration'!$F73="","",IF('Calculating duration'!$E73='Calculating duration'!$C$29,'Calculating duration'!$AB73,'Calculating duration'!$F74/(1+AC$21/100)^('Calculating duration'!$E74/'Calculating duration'!$C$31)))</f>
        <v/>
      </c>
      <c r="AD73" s="72" t="str">
        <f>IF('Calculating duration'!$F73="","",IF('Calculating duration'!$E73='Calculating duration'!$C$29,'Calculating duration'!$AB73,'Calculating duration'!$F74/(1+AD$21/100)^('Calculating duration'!$E74/'Calculating duration'!$C$31)))</f>
        <v/>
      </c>
      <c r="AE73" s="72" t="str">
        <f>IF('Calculating duration'!$F73="","",IF('Calculating duration'!$E73='Calculating duration'!$C$29,'Calculating duration'!$AB73,'Calculating duration'!$F74/(1+AE$21/100)^('Calculating duration'!$E74/'Calculating duration'!$C$31)))</f>
        <v/>
      </c>
      <c r="AF73" s="72" t="str">
        <f>IF('Calculating duration'!$F73="","",IF('Calculating duration'!$E73='Calculating duration'!$C$29,'Calculating duration'!$AB73,'Calculating duration'!$F74/(1+AF$21/100)^('Calculating duration'!$E74/'Calculating duration'!$C$31)))</f>
        <v/>
      </c>
      <c r="AG73" s="72" t="str">
        <f>IF('Calculating duration'!$F73="","",IF('Calculating duration'!$E73='Calculating duration'!$C$29,'Calculating duration'!$AB73,'Calculating duration'!$F74/(1+AG$21/100)^('Calculating duration'!$E74/'Calculating duration'!$C$31)))</f>
        <v/>
      </c>
      <c r="AH73" s="72" t="str">
        <f>IF('Calculating duration'!$F73="","",IF('Calculating duration'!$E73='Calculating duration'!$C$29,'Calculating duration'!$AB73,'Calculating duration'!$F74/(1+AH$21/100)^('Calculating duration'!$E74/'Calculating duration'!$C$31)))</f>
        <v/>
      </c>
      <c r="AI73" s="72" t="str">
        <f>IF('Calculating duration'!$F73="","",IF('Calculating duration'!$E73='Calculating duration'!$C$29,'Calculating duration'!$AB73,'Calculating duration'!$F74/(1+AI$21/100)^('Calculating duration'!$E74/'Calculating duration'!$C$31)))</f>
        <v/>
      </c>
      <c r="AJ73" s="72" t="str">
        <f>IF('Calculating duration'!$F73="","",IF('Calculating duration'!$E73='Calculating duration'!$C$29,'Calculating duration'!$AB73,'Calculating duration'!$F74/(1+AJ$21/100)^('Calculating duration'!$E74/'Calculating duration'!$C$31)))</f>
        <v/>
      </c>
      <c r="AK73" s="72" t="str">
        <f>IF('Calculating duration'!$F73="","",IF('Calculating duration'!$E73='Calculating duration'!$C$29,'Calculating duration'!$AB73,'Calculating duration'!$F74/(1+AK$21/100)^('Calculating duration'!$E74/'Calculating duration'!$C$31)))</f>
        <v/>
      </c>
      <c r="AL73" s="72"/>
      <c r="AM73" s="72"/>
      <c r="AN73" s="57">
        <f>IF('Calculating duration'!$F74="",AN72,AN72+AA73)</f>
        <v>133.62999189254282</v>
      </c>
      <c r="AO73" s="57">
        <f>IF('Calculating duration'!$F74="",AO72,AO72+AB73)</f>
        <v>132.89566527221805</v>
      </c>
      <c r="AP73" s="57">
        <f>IF('Calculating duration'!$F74="",AP72,AP72+AC73)</f>
        <v>132.1665734021974</v>
      </c>
      <c r="AQ73" s="57">
        <f>IF('Calculating duration'!$F74="",AQ72,AQ72+AD73)</f>
        <v>131.44267278476872</v>
      </c>
      <c r="AR73" s="57">
        <f>IF('Calculating duration'!$F74="",AR72,AR72+AE73)</f>
        <v>130.72392032964623</v>
      </c>
      <c r="AS73" s="57">
        <f>IF('Calculating duration'!$F74="",AS72,AS72+AF73)</f>
        <v>130.01027334974205</v>
      </c>
      <c r="AT73" s="57">
        <f>IF('Calculating duration'!$F74="",AT72,AT72+AG73)</f>
        <v>129.3016895569888</v>
      </c>
      <c r="AU73" s="57">
        <f>IF('Calculating duration'!$F74="",AU72,AU72+AH73)</f>
        <v>128.59812705820656</v>
      </c>
      <c r="AV73" s="57">
        <f>IF('Calculating duration'!$F74="",AV72,AV72+AI73)</f>
        <v>127.89954435101922</v>
      </c>
      <c r="AW73" s="57">
        <f>IF('Calculating duration'!$F74="",AW72,AW72+AJ73)</f>
        <v>127.20590031981487</v>
      </c>
      <c r="AX73" s="57">
        <f>IF('Calculating duration'!$F74="",AX72,AX72+AK73)</f>
        <v>126.51715423175449</v>
      </c>
      <c r="AZ73" s="72" t="str">
        <f>IF('Calculating duration'!$F72="","",IF('Calculating duration'!$E72='Calculating duration'!$C$29,'Calculating duration'!$AB72,'Calculating duration'!$F73/(1+AZ$21/100)^('Calculating duration'!$E73/'Calculating duration'!$C$31)))</f>
        <v/>
      </c>
      <c r="BA73" s="72" t="str">
        <f>IF('Calculating duration'!$F72="","",IF('Calculating duration'!$E72='Calculating duration'!$C$29,'Calculating duration'!$AB72,'Calculating duration'!$F73/(1+BA$21/100)^('Calculating duration'!$E73/'Calculating duration'!$C$31)))</f>
        <v/>
      </c>
      <c r="BB73" s="72" t="str">
        <f>IF('Calculating duration'!$F72="","",IF('Calculating duration'!$E72='Calculating duration'!$C$29,'Calculating duration'!$AB72,'Calculating duration'!$F73/(1+BB$21/100)^('Calculating duration'!$E73/'Calculating duration'!$C$31)))</f>
        <v/>
      </c>
      <c r="BC73" s="72" t="str">
        <f>IF('Calculating duration'!$F72="","",IF('Calculating duration'!$E72='Calculating duration'!$C$29,'Calculating duration'!$AB72,'Calculating duration'!$F73/(1+BC$21/100)^('Calculating duration'!$E73/'Calculating duration'!$C$31)))</f>
        <v/>
      </c>
      <c r="BD73" s="72" t="str">
        <f>IF('Calculating duration'!$F72="","",IF('Calculating duration'!$E72='Calculating duration'!$C$29,'Calculating duration'!$AB72,'Calculating duration'!$F73/(1+BD$21/100)^('Calculating duration'!$E73/'Calculating duration'!$C$31)))</f>
        <v/>
      </c>
      <c r="BE73" s="72" t="str">
        <f>IF('Calculating duration'!$F72="","",IF('Calculating duration'!$E72='Calculating duration'!$C$29,'Calculating duration'!$AB72,'Calculating duration'!$F73/(1+BE$21/100)^('Calculating duration'!$E73/'Calculating duration'!$C$31)))</f>
        <v/>
      </c>
      <c r="BF73" s="72" t="str">
        <f>IF('Calculating duration'!$F72="","",IF('Calculating duration'!$E72='Calculating duration'!$C$29,'Calculating duration'!$AB72,'Calculating duration'!$F73/(1+BF$21/100)^('Calculating duration'!$E73/'Calculating duration'!$C$31)))</f>
        <v/>
      </c>
      <c r="BG73" s="72" t="str">
        <f>IF('Calculating duration'!$F72="","",IF('Calculating duration'!$E72='Calculating duration'!$C$29,'Calculating duration'!$AB72,'Calculating duration'!$F73/(1+BG$21/100)^('Calculating duration'!$E73/'Calculating duration'!$C$31)))</f>
        <v/>
      </c>
      <c r="BH73" s="72" t="str">
        <f>IF('Calculating duration'!$F72="","",IF('Calculating duration'!$E72='Calculating duration'!$C$29,'Calculating duration'!$AB72,'Calculating duration'!$F73/(1+BH$21/100)^('Calculating duration'!$E73/'Calculating duration'!$C$31)))</f>
        <v/>
      </c>
      <c r="BI73" s="72" t="str">
        <f>IF('Calculating duration'!$F72="","",IF('Calculating duration'!$E72='Calculating duration'!$C$29,'Calculating duration'!$AB72,'Calculating duration'!$F73/(1+BI$21/100)^('Calculating duration'!$E73/'Calculating duration'!$C$31)))</f>
        <v/>
      </c>
      <c r="BJ73" s="72" t="str">
        <f>IF('Calculating duration'!$F72="","",IF('Calculating duration'!$E72='Calculating duration'!$C$29,'Calculating duration'!$AB72,'Calculating duration'!$F73/(1+BJ$21/100)^('Calculating duration'!$E73/'Calculating duration'!$C$31)))</f>
        <v/>
      </c>
      <c r="BK73" s="72" t="str">
        <f>IF('Calculating duration'!$F72="","",IF('Calculating duration'!$E72='Calculating duration'!$C$29,'Calculating duration'!$AB72,'Calculating duration'!$F73/(1+BK$21/100)^('Calculating duration'!$E73/'Calculating duration'!$C$31)))</f>
        <v/>
      </c>
      <c r="BL73" s="57">
        <f>IF('Calculating duration'!$F74="",BL72,BL72+AZ73)</f>
        <v>163</v>
      </c>
      <c r="BM73" s="57">
        <f>IF('Calculating duration'!$F74="",BM72,BM72+BA73)</f>
        <v>155.60641680864748</v>
      </c>
      <c r="BN73" s="57">
        <f>IF('Calculating duration'!$F74="",BN72,BN72+BB73)</f>
        <v>148.63778150796722</v>
      </c>
      <c r="BO73" s="57">
        <f>IF('Calculating duration'!$F74="",BO72,BO72+BC73)</f>
        <v>142.0659395050674</v>
      </c>
      <c r="BP73" s="57">
        <f>IF('Calculating duration'!$F74="",BP72,BP72+BD73)</f>
        <v>135.86482143397862</v>
      </c>
      <c r="BQ73" s="57">
        <f>IF('Calculating duration'!$F74="",BQ72,BQ72+BE73)</f>
        <v>130.01027334974205</v>
      </c>
      <c r="BR73" s="57">
        <f>IF('Calculating duration'!$F74="",BR72,BR72+BF73)</f>
        <v>124.47990195703214</v>
      </c>
      <c r="BS73" s="57">
        <f>IF('Calculating duration'!$F74="",BS72,BS72+BG73)</f>
        <v>119.25293343813912</v>
      </c>
      <c r="BT73" s="57">
        <f>IF('Calculating duration'!$F74="",BT72,BT72+BH73)</f>
        <v>114.3100845918527</v>
      </c>
      <c r="BU73" s="57">
        <f>IF('Calculating duration'!$F74="",BU72,BU72+BI73)</f>
        <v>109.6334451255275</v>
      </c>
      <c r="BV73" s="57">
        <f>IF('Calculating duration'!$F74="",BV72,BV72+BJ73)</f>
        <v>105.2063700592233</v>
      </c>
      <c r="BW73" s="57">
        <f>IF('Calculating duration'!$F74="",BW72,BW72+BK73)</f>
        <v>101.01338130491476</v>
      </c>
    </row>
    <row r="74" spans="27:75" x14ac:dyDescent="0.2">
      <c r="AA74" s="72" t="str">
        <f>IF('Calculating duration'!$F74="","",IF('Calculating duration'!$E74='Calculating duration'!$C$29,'Calculating duration'!$AB74,'Calculating duration'!$F75/(1+AA$21/100)^('Calculating duration'!$E75/'Calculating duration'!$C$31)))</f>
        <v/>
      </c>
      <c r="AB74" s="72" t="str">
        <f>IF('Calculating duration'!$F74="","",IF('Calculating duration'!$E74='Calculating duration'!$C$29,'Calculating duration'!$AB74,'Calculating duration'!$F75/(1+AB$21/100)^('Calculating duration'!$E75/'Calculating duration'!$C$31)))</f>
        <v/>
      </c>
      <c r="AC74" s="72" t="str">
        <f>IF('Calculating duration'!$F74="","",IF('Calculating duration'!$E74='Calculating duration'!$C$29,'Calculating duration'!$AB74,'Calculating duration'!$F75/(1+AC$21/100)^('Calculating duration'!$E75/'Calculating duration'!$C$31)))</f>
        <v/>
      </c>
      <c r="AD74" s="72" t="str">
        <f>IF('Calculating duration'!$F74="","",IF('Calculating duration'!$E74='Calculating duration'!$C$29,'Calculating duration'!$AB74,'Calculating duration'!$F75/(1+AD$21/100)^('Calculating duration'!$E75/'Calculating duration'!$C$31)))</f>
        <v/>
      </c>
      <c r="AE74" s="72" t="str">
        <f>IF('Calculating duration'!$F74="","",IF('Calculating duration'!$E74='Calculating duration'!$C$29,'Calculating duration'!$AB74,'Calculating duration'!$F75/(1+AE$21/100)^('Calculating duration'!$E75/'Calculating duration'!$C$31)))</f>
        <v/>
      </c>
      <c r="AF74" s="72" t="str">
        <f>IF('Calculating duration'!$F74="","",IF('Calculating duration'!$E74='Calculating duration'!$C$29,'Calculating duration'!$AB74,'Calculating duration'!$F75/(1+AF$21/100)^('Calculating duration'!$E75/'Calculating duration'!$C$31)))</f>
        <v/>
      </c>
      <c r="AG74" s="72" t="str">
        <f>IF('Calculating duration'!$F74="","",IF('Calculating duration'!$E74='Calculating duration'!$C$29,'Calculating duration'!$AB74,'Calculating duration'!$F75/(1+AG$21/100)^('Calculating duration'!$E75/'Calculating duration'!$C$31)))</f>
        <v/>
      </c>
      <c r="AH74" s="72" t="str">
        <f>IF('Calculating duration'!$F74="","",IF('Calculating duration'!$E74='Calculating duration'!$C$29,'Calculating duration'!$AB74,'Calculating duration'!$F75/(1+AH$21/100)^('Calculating duration'!$E75/'Calculating duration'!$C$31)))</f>
        <v/>
      </c>
      <c r="AI74" s="72" t="str">
        <f>IF('Calculating duration'!$F74="","",IF('Calculating duration'!$E74='Calculating duration'!$C$29,'Calculating duration'!$AB74,'Calculating duration'!$F75/(1+AI$21/100)^('Calculating duration'!$E75/'Calculating duration'!$C$31)))</f>
        <v/>
      </c>
      <c r="AJ74" s="72" t="str">
        <f>IF('Calculating duration'!$F74="","",IF('Calculating duration'!$E74='Calculating duration'!$C$29,'Calculating duration'!$AB74,'Calculating duration'!$F75/(1+AJ$21/100)^('Calculating duration'!$E75/'Calculating duration'!$C$31)))</f>
        <v/>
      </c>
      <c r="AK74" s="72" t="str">
        <f>IF('Calculating duration'!$F74="","",IF('Calculating duration'!$E74='Calculating duration'!$C$29,'Calculating duration'!$AB74,'Calculating duration'!$F75/(1+AK$21/100)^('Calculating duration'!$E75/'Calculating duration'!$C$31)))</f>
        <v/>
      </c>
      <c r="AL74" s="72"/>
      <c r="AM74" s="72"/>
      <c r="AN74" s="57">
        <f>IF('Calculating duration'!$F75="",AN73,AN73+AA74)</f>
        <v>133.62999189254282</v>
      </c>
      <c r="AO74" s="57">
        <f>IF('Calculating duration'!$F75="",AO73,AO73+AB74)</f>
        <v>132.89566527221805</v>
      </c>
      <c r="AP74" s="57">
        <f>IF('Calculating duration'!$F75="",AP73,AP73+AC74)</f>
        <v>132.1665734021974</v>
      </c>
      <c r="AQ74" s="57">
        <f>IF('Calculating duration'!$F75="",AQ73,AQ73+AD74)</f>
        <v>131.44267278476872</v>
      </c>
      <c r="AR74" s="57">
        <f>IF('Calculating duration'!$F75="",AR73,AR73+AE74)</f>
        <v>130.72392032964623</v>
      </c>
      <c r="AS74" s="57">
        <f>IF('Calculating duration'!$F75="",AS73,AS73+AF74)</f>
        <v>130.01027334974205</v>
      </c>
      <c r="AT74" s="57">
        <f>IF('Calculating duration'!$F75="",AT73,AT73+AG74)</f>
        <v>129.3016895569888</v>
      </c>
      <c r="AU74" s="57">
        <f>IF('Calculating duration'!$F75="",AU73,AU73+AH74)</f>
        <v>128.59812705820656</v>
      </c>
      <c r="AV74" s="57">
        <f>IF('Calculating duration'!$F75="",AV73,AV73+AI74)</f>
        <v>127.89954435101922</v>
      </c>
      <c r="AW74" s="57">
        <f>IF('Calculating duration'!$F75="",AW73,AW73+AJ74)</f>
        <v>127.20590031981487</v>
      </c>
      <c r="AX74" s="57">
        <f>IF('Calculating duration'!$F75="",AX73,AX73+AK74)</f>
        <v>126.51715423175449</v>
      </c>
      <c r="AZ74" s="72" t="str">
        <f>IF('Calculating duration'!$F73="","",IF('Calculating duration'!$E73='Calculating duration'!$C$29,'Calculating duration'!$AB73,'Calculating duration'!$F74/(1+AZ$21/100)^('Calculating duration'!$E74/'Calculating duration'!$C$31)))</f>
        <v/>
      </c>
      <c r="BA74" s="72" t="str">
        <f>IF('Calculating duration'!$F73="","",IF('Calculating duration'!$E73='Calculating duration'!$C$29,'Calculating duration'!$AB73,'Calculating duration'!$F74/(1+BA$21/100)^('Calculating duration'!$E74/'Calculating duration'!$C$31)))</f>
        <v/>
      </c>
      <c r="BB74" s="72" t="str">
        <f>IF('Calculating duration'!$F73="","",IF('Calculating duration'!$E73='Calculating duration'!$C$29,'Calculating duration'!$AB73,'Calculating duration'!$F74/(1+BB$21/100)^('Calculating duration'!$E74/'Calculating duration'!$C$31)))</f>
        <v/>
      </c>
      <c r="BC74" s="72" t="str">
        <f>IF('Calculating duration'!$F73="","",IF('Calculating duration'!$E73='Calculating duration'!$C$29,'Calculating duration'!$AB73,'Calculating duration'!$F74/(1+BC$21/100)^('Calculating duration'!$E74/'Calculating duration'!$C$31)))</f>
        <v/>
      </c>
      <c r="BD74" s="72" t="str">
        <f>IF('Calculating duration'!$F73="","",IF('Calculating duration'!$E73='Calculating duration'!$C$29,'Calculating duration'!$AB73,'Calculating duration'!$F74/(1+BD$21/100)^('Calculating duration'!$E74/'Calculating duration'!$C$31)))</f>
        <v/>
      </c>
      <c r="BE74" s="72" t="str">
        <f>IF('Calculating duration'!$F73="","",IF('Calculating duration'!$E73='Calculating duration'!$C$29,'Calculating duration'!$AB73,'Calculating duration'!$F74/(1+BE$21/100)^('Calculating duration'!$E74/'Calculating duration'!$C$31)))</f>
        <v/>
      </c>
      <c r="BF74" s="72" t="str">
        <f>IF('Calculating duration'!$F73="","",IF('Calculating duration'!$E73='Calculating duration'!$C$29,'Calculating duration'!$AB73,'Calculating duration'!$F74/(1+BF$21/100)^('Calculating duration'!$E74/'Calculating duration'!$C$31)))</f>
        <v/>
      </c>
      <c r="BG74" s="72" t="str">
        <f>IF('Calculating duration'!$F73="","",IF('Calculating duration'!$E73='Calculating duration'!$C$29,'Calculating duration'!$AB73,'Calculating duration'!$F74/(1+BG$21/100)^('Calculating duration'!$E74/'Calculating duration'!$C$31)))</f>
        <v/>
      </c>
      <c r="BH74" s="72" t="str">
        <f>IF('Calculating duration'!$F73="","",IF('Calculating duration'!$E73='Calculating duration'!$C$29,'Calculating duration'!$AB73,'Calculating duration'!$F74/(1+BH$21/100)^('Calculating duration'!$E74/'Calculating duration'!$C$31)))</f>
        <v/>
      </c>
      <c r="BI74" s="72" t="str">
        <f>IF('Calculating duration'!$F73="","",IF('Calculating duration'!$E73='Calculating duration'!$C$29,'Calculating duration'!$AB73,'Calculating duration'!$F74/(1+BI$21/100)^('Calculating duration'!$E74/'Calculating duration'!$C$31)))</f>
        <v/>
      </c>
      <c r="BJ74" s="72" t="str">
        <f>IF('Calculating duration'!$F73="","",IF('Calculating duration'!$E73='Calculating duration'!$C$29,'Calculating duration'!$AB73,'Calculating duration'!$F74/(1+BJ$21/100)^('Calculating duration'!$E74/'Calculating duration'!$C$31)))</f>
        <v/>
      </c>
      <c r="BK74" s="72" t="str">
        <f>IF('Calculating duration'!$F73="","",IF('Calculating duration'!$E73='Calculating duration'!$C$29,'Calculating duration'!$AB73,'Calculating duration'!$F74/(1+BK$21/100)^('Calculating duration'!$E74/'Calculating duration'!$C$31)))</f>
        <v/>
      </c>
      <c r="BL74" s="57">
        <f>IF('Calculating duration'!$F75="",BL73,BL73+AZ74)</f>
        <v>163</v>
      </c>
      <c r="BM74" s="57">
        <f>IF('Calculating duration'!$F75="",BM73,BM73+BA74)</f>
        <v>155.60641680864748</v>
      </c>
      <c r="BN74" s="57">
        <f>IF('Calculating duration'!$F75="",BN73,BN73+BB74)</f>
        <v>148.63778150796722</v>
      </c>
      <c r="BO74" s="57">
        <f>IF('Calculating duration'!$F75="",BO73,BO73+BC74)</f>
        <v>142.0659395050674</v>
      </c>
      <c r="BP74" s="57">
        <f>IF('Calculating duration'!$F75="",BP73,BP73+BD74)</f>
        <v>135.86482143397862</v>
      </c>
      <c r="BQ74" s="57">
        <f>IF('Calculating duration'!$F75="",BQ73,BQ73+BE74)</f>
        <v>130.01027334974205</v>
      </c>
      <c r="BR74" s="57">
        <f>IF('Calculating duration'!$F75="",BR73,BR73+BF74)</f>
        <v>124.47990195703214</v>
      </c>
      <c r="BS74" s="57">
        <f>IF('Calculating duration'!$F75="",BS73,BS73+BG74)</f>
        <v>119.25293343813912</v>
      </c>
      <c r="BT74" s="57">
        <f>IF('Calculating duration'!$F75="",BT73,BT73+BH74)</f>
        <v>114.3100845918527</v>
      </c>
      <c r="BU74" s="57">
        <f>IF('Calculating duration'!$F75="",BU73,BU73+BI74)</f>
        <v>109.6334451255275</v>
      </c>
      <c r="BV74" s="57">
        <f>IF('Calculating duration'!$F75="",BV73,BV73+BJ74)</f>
        <v>105.2063700592233</v>
      </c>
      <c r="BW74" s="57">
        <f>IF('Calculating duration'!$F75="",BW73,BW73+BK74)</f>
        <v>101.01338130491476</v>
      </c>
    </row>
    <row r="75" spans="27:75" x14ac:dyDescent="0.2">
      <c r="AA75" s="72" t="str">
        <f>IF('Calculating duration'!$F75="","",IF('Calculating duration'!$E75='Calculating duration'!$C$29,'Calculating duration'!$AB75,'Calculating duration'!$F76/(1+AA$21/100)^('Calculating duration'!$E76/'Calculating duration'!$C$31)))</f>
        <v/>
      </c>
      <c r="AB75" s="72" t="str">
        <f>IF('Calculating duration'!$F75="","",IF('Calculating duration'!$E75='Calculating duration'!$C$29,'Calculating duration'!$AB75,'Calculating duration'!$F76/(1+AB$21/100)^('Calculating duration'!$E76/'Calculating duration'!$C$31)))</f>
        <v/>
      </c>
      <c r="AC75" s="72" t="str">
        <f>IF('Calculating duration'!$F75="","",IF('Calculating duration'!$E75='Calculating duration'!$C$29,'Calculating duration'!$AB75,'Calculating duration'!$F76/(1+AC$21/100)^('Calculating duration'!$E76/'Calculating duration'!$C$31)))</f>
        <v/>
      </c>
      <c r="AD75" s="72" t="str">
        <f>IF('Calculating duration'!$F75="","",IF('Calculating duration'!$E75='Calculating duration'!$C$29,'Calculating duration'!$AB75,'Calculating duration'!$F76/(1+AD$21/100)^('Calculating duration'!$E76/'Calculating duration'!$C$31)))</f>
        <v/>
      </c>
      <c r="AE75" s="72" t="str">
        <f>IF('Calculating duration'!$F75="","",IF('Calculating duration'!$E75='Calculating duration'!$C$29,'Calculating duration'!$AB75,'Calculating duration'!$F76/(1+AE$21/100)^('Calculating duration'!$E76/'Calculating duration'!$C$31)))</f>
        <v/>
      </c>
      <c r="AF75" s="72" t="str">
        <f>IF('Calculating duration'!$F75="","",IF('Calculating duration'!$E75='Calculating duration'!$C$29,'Calculating duration'!$AB75,'Calculating duration'!$F76/(1+AF$21/100)^('Calculating duration'!$E76/'Calculating duration'!$C$31)))</f>
        <v/>
      </c>
      <c r="AG75" s="72" t="str">
        <f>IF('Calculating duration'!$F75="","",IF('Calculating duration'!$E75='Calculating duration'!$C$29,'Calculating duration'!$AB75,'Calculating duration'!$F76/(1+AG$21/100)^('Calculating duration'!$E76/'Calculating duration'!$C$31)))</f>
        <v/>
      </c>
      <c r="AH75" s="72" t="str">
        <f>IF('Calculating duration'!$F75="","",IF('Calculating duration'!$E75='Calculating duration'!$C$29,'Calculating duration'!$AB75,'Calculating duration'!$F76/(1+AH$21/100)^('Calculating duration'!$E76/'Calculating duration'!$C$31)))</f>
        <v/>
      </c>
      <c r="AI75" s="72" t="str">
        <f>IF('Calculating duration'!$F75="","",IF('Calculating duration'!$E75='Calculating duration'!$C$29,'Calculating duration'!$AB75,'Calculating duration'!$F76/(1+AI$21/100)^('Calculating duration'!$E76/'Calculating duration'!$C$31)))</f>
        <v/>
      </c>
      <c r="AJ75" s="72" t="str">
        <f>IF('Calculating duration'!$F75="","",IF('Calculating duration'!$E75='Calculating duration'!$C$29,'Calculating duration'!$AB75,'Calculating duration'!$F76/(1+AJ$21/100)^('Calculating duration'!$E76/'Calculating duration'!$C$31)))</f>
        <v/>
      </c>
      <c r="AK75" s="72" t="str">
        <f>IF('Calculating duration'!$F75="","",IF('Calculating duration'!$E75='Calculating duration'!$C$29,'Calculating duration'!$AB75,'Calculating duration'!$F76/(1+AK$21/100)^('Calculating duration'!$E76/'Calculating duration'!$C$31)))</f>
        <v/>
      </c>
      <c r="AL75" s="72"/>
      <c r="AM75" s="72"/>
      <c r="AN75" s="57">
        <f>IF('Calculating duration'!$F76="",AN74,AN74+AA75)</f>
        <v>133.62999189254282</v>
      </c>
      <c r="AO75" s="57">
        <f>IF('Calculating duration'!$F76="",AO74,AO74+AB75)</f>
        <v>132.89566527221805</v>
      </c>
      <c r="AP75" s="57">
        <f>IF('Calculating duration'!$F76="",AP74,AP74+AC75)</f>
        <v>132.1665734021974</v>
      </c>
      <c r="AQ75" s="57">
        <f>IF('Calculating duration'!$F76="",AQ74,AQ74+AD75)</f>
        <v>131.44267278476872</v>
      </c>
      <c r="AR75" s="57">
        <f>IF('Calculating duration'!$F76="",AR74,AR74+AE75)</f>
        <v>130.72392032964623</v>
      </c>
      <c r="AS75" s="57">
        <f>IF('Calculating duration'!$F76="",AS74,AS74+AF75)</f>
        <v>130.01027334974205</v>
      </c>
      <c r="AT75" s="57">
        <f>IF('Calculating duration'!$F76="",AT74,AT74+AG75)</f>
        <v>129.3016895569888</v>
      </c>
      <c r="AU75" s="57">
        <f>IF('Calculating duration'!$F76="",AU74,AU74+AH75)</f>
        <v>128.59812705820656</v>
      </c>
      <c r="AV75" s="57">
        <f>IF('Calculating duration'!$F76="",AV74,AV74+AI75)</f>
        <v>127.89954435101922</v>
      </c>
      <c r="AW75" s="57">
        <f>IF('Calculating duration'!$F76="",AW74,AW74+AJ75)</f>
        <v>127.20590031981487</v>
      </c>
      <c r="AX75" s="57">
        <f>IF('Calculating duration'!$F76="",AX74,AX74+AK75)</f>
        <v>126.51715423175449</v>
      </c>
      <c r="AZ75" s="72" t="str">
        <f>IF('Calculating duration'!$F74="","",IF('Calculating duration'!$E74='Calculating duration'!$C$29,'Calculating duration'!$AB74,'Calculating duration'!$F75/(1+AZ$21/100)^('Calculating duration'!$E75/'Calculating duration'!$C$31)))</f>
        <v/>
      </c>
      <c r="BA75" s="72" t="str">
        <f>IF('Calculating duration'!$F74="","",IF('Calculating duration'!$E74='Calculating duration'!$C$29,'Calculating duration'!$AB74,'Calculating duration'!$F75/(1+BA$21/100)^('Calculating duration'!$E75/'Calculating duration'!$C$31)))</f>
        <v/>
      </c>
      <c r="BB75" s="72" t="str">
        <f>IF('Calculating duration'!$F74="","",IF('Calculating duration'!$E74='Calculating duration'!$C$29,'Calculating duration'!$AB74,'Calculating duration'!$F75/(1+BB$21/100)^('Calculating duration'!$E75/'Calculating duration'!$C$31)))</f>
        <v/>
      </c>
      <c r="BC75" s="72" t="str">
        <f>IF('Calculating duration'!$F74="","",IF('Calculating duration'!$E74='Calculating duration'!$C$29,'Calculating duration'!$AB74,'Calculating duration'!$F75/(1+BC$21/100)^('Calculating duration'!$E75/'Calculating duration'!$C$31)))</f>
        <v/>
      </c>
      <c r="BD75" s="72" t="str">
        <f>IF('Calculating duration'!$F74="","",IF('Calculating duration'!$E74='Calculating duration'!$C$29,'Calculating duration'!$AB74,'Calculating duration'!$F75/(1+BD$21/100)^('Calculating duration'!$E75/'Calculating duration'!$C$31)))</f>
        <v/>
      </c>
      <c r="BE75" s="72" t="str">
        <f>IF('Calculating duration'!$F74="","",IF('Calculating duration'!$E74='Calculating duration'!$C$29,'Calculating duration'!$AB74,'Calculating duration'!$F75/(1+BE$21/100)^('Calculating duration'!$E75/'Calculating duration'!$C$31)))</f>
        <v/>
      </c>
      <c r="BF75" s="72" t="str">
        <f>IF('Calculating duration'!$F74="","",IF('Calculating duration'!$E74='Calculating duration'!$C$29,'Calculating duration'!$AB74,'Calculating duration'!$F75/(1+BF$21/100)^('Calculating duration'!$E75/'Calculating duration'!$C$31)))</f>
        <v/>
      </c>
      <c r="BG75" s="72" t="str">
        <f>IF('Calculating duration'!$F74="","",IF('Calculating duration'!$E74='Calculating duration'!$C$29,'Calculating duration'!$AB74,'Calculating duration'!$F75/(1+BG$21/100)^('Calculating duration'!$E75/'Calculating duration'!$C$31)))</f>
        <v/>
      </c>
      <c r="BH75" s="72" t="str">
        <f>IF('Calculating duration'!$F74="","",IF('Calculating duration'!$E74='Calculating duration'!$C$29,'Calculating duration'!$AB74,'Calculating duration'!$F75/(1+BH$21/100)^('Calculating duration'!$E75/'Calculating duration'!$C$31)))</f>
        <v/>
      </c>
      <c r="BI75" s="72" t="str">
        <f>IF('Calculating duration'!$F74="","",IF('Calculating duration'!$E74='Calculating duration'!$C$29,'Calculating duration'!$AB74,'Calculating duration'!$F75/(1+BI$21/100)^('Calculating duration'!$E75/'Calculating duration'!$C$31)))</f>
        <v/>
      </c>
      <c r="BJ75" s="72" t="str">
        <f>IF('Calculating duration'!$F74="","",IF('Calculating duration'!$E74='Calculating duration'!$C$29,'Calculating duration'!$AB74,'Calculating duration'!$F75/(1+BJ$21/100)^('Calculating duration'!$E75/'Calculating duration'!$C$31)))</f>
        <v/>
      </c>
      <c r="BK75" s="72" t="str">
        <f>IF('Calculating duration'!$F74="","",IF('Calculating duration'!$E74='Calculating duration'!$C$29,'Calculating duration'!$AB74,'Calculating duration'!$F75/(1+BK$21/100)^('Calculating duration'!$E75/'Calculating duration'!$C$31)))</f>
        <v/>
      </c>
      <c r="BL75" s="57">
        <f>IF('Calculating duration'!$F76="",BL74,BL74+AZ75)</f>
        <v>163</v>
      </c>
      <c r="BM75" s="57">
        <f>IF('Calculating duration'!$F76="",BM74,BM74+BA75)</f>
        <v>155.60641680864748</v>
      </c>
      <c r="BN75" s="57">
        <f>IF('Calculating duration'!$F76="",BN74,BN74+BB75)</f>
        <v>148.63778150796722</v>
      </c>
      <c r="BO75" s="57">
        <f>IF('Calculating duration'!$F76="",BO74,BO74+BC75)</f>
        <v>142.0659395050674</v>
      </c>
      <c r="BP75" s="57">
        <f>IF('Calculating duration'!$F76="",BP74,BP74+BD75)</f>
        <v>135.86482143397862</v>
      </c>
      <c r="BQ75" s="57">
        <f>IF('Calculating duration'!$F76="",BQ74,BQ74+BE75)</f>
        <v>130.01027334974205</v>
      </c>
      <c r="BR75" s="57">
        <f>IF('Calculating duration'!$F76="",BR74,BR74+BF75)</f>
        <v>124.47990195703214</v>
      </c>
      <c r="BS75" s="57">
        <f>IF('Calculating duration'!$F76="",BS74,BS74+BG75)</f>
        <v>119.25293343813912</v>
      </c>
      <c r="BT75" s="57">
        <f>IF('Calculating duration'!$F76="",BT74,BT74+BH75)</f>
        <v>114.3100845918527</v>
      </c>
      <c r="BU75" s="57">
        <f>IF('Calculating duration'!$F76="",BU74,BU74+BI75)</f>
        <v>109.6334451255275</v>
      </c>
      <c r="BV75" s="57">
        <f>IF('Calculating duration'!$F76="",BV74,BV74+BJ75)</f>
        <v>105.2063700592233</v>
      </c>
      <c r="BW75" s="57">
        <f>IF('Calculating duration'!$F76="",BW74,BW74+BK75)</f>
        <v>101.01338130491476</v>
      </c>
    </row>
    <row r="76" spans="27:75" x14ac:dyDescent="0.2">
      <c r="AA76" s="72" t="str">
        <f>IF('Calculating duration'!$F76="","",IF('Calculating duration'!$E76='Calculating duration'!$C$29,'Calculating duration'!$AB76,'Calculating duration'!$F77/(1+AA$21/100)^('Calculating duration'!$E77/'Calculating duration'!$C$31)))</f>
        <v/>
      </c>
      <c r="AB76" s="72" t="str">
        <f>IF('Calculating duration'!$F76="","",IF('Calculating duration'!$E76='Calculating duration'!$C$29,'Calculating duration'!$AB76,'Calculating duration'!$F77/(1+AB$21/100)^('Calculating duration'!$E77/'Calculating duration'!$C$31)))</f>
        <v/>
      </c>
      <c r="AC76" s="72" t="str">
        <f>IF('Calculating duration'!$F76="","",IF('Calculating duration'!$E76='Calculating duration'!$C$29,'Calculating duration'!$AB76,'Calculating duration'!$F77/(1+AC$21/100)^('Calculating duration'!$E77/'Calculating duration'!$C$31)))</f>
        <v/>
      </c>
      <c r="AD76" s="72" t="str">
        <f>IF('Calculating duration'!$F76="","",IF('Calculating duration'!$E76='Calculating duration'!$C$29,'Calculating duration'!$AB76,'Calculating duration'!$F77/(1+AD$21/100)^('Calculating duration'!$E77/'Calculating duration'!$C$31)))</f>
        <v/>
      </c>
      <c r="AE76" s="72" t="str">
        <f>IF('Calculating duration'!$F76="","",IF('Calculating duration'!$E76='Calculating duration'!$C$29,'Calculating duration'!$AB76,'Calculating duration'!$F77/(1+AE$21/100)^('Calculating duration'!$E77/'Calculating duration'!$C$31)))</f>
        <v/>
      </c>
      <c r="AF76" s="72" t="str">
        <f>IF('Calculating duration'!$F76="","",IF('Calculating duration'!$E76='Calculating duration'!$C$29,'Calculating duration'!$AB76,'Calculating duration'!$F77/(1+AF$21/100)^('Calculating duration'!$E77/'Calculating duration'!$C$31)))</f>
        <v/>
      </c>
      <c r="AG76" s="72" t="str">
        <f>IF('Calculating duration'!$F76="","",IF('Calculating duration'!$E76='Calculating duration'!$C$29,'Calculating duration'!$AB76,'Calculating duration'!$F77/(1+AG$21/100)^('Calculating duration'!$E77/'Calculating duration'!$C$31)))</f>
        <v/>
      </c>
      <c r="AH76" s="72" t="str">
        <f>IF('Calculating duration'!$F76="","",IF('Calculating duration'!$E76='Calculating duration'!$C$29,'Calculating duration'!$AB76,'Calculating duration'!$F77/(1+AH$21/100)^('Calculating duration'!$E77/'Calculating duration'!$C$31)))</f>
        <v/>
      </c>
      <c r="AI76" s="72" t="str">
        <f>IF('Calculating duration'!$F76="","",IF('Calculating duration'!$E76='Calculating duration'!$C$29,'Calculating duration'!$AB76,'Calculating duration'!$F77/(1+AI$21/100)^('Calculating duration'!$E77/'Calculating duration'!$C$31)))</f>
        <v/>
      </c>
      <c r="AJ76" s="72" t="str">
        <f>IF('Calculating duration'!$F76="","",IF('Calculating duration'!$E76='Calculating duration'!$C$29,'Calculating duration'!$AB76,'Calculating duration'!$F77/(1+AJ$21/100)^('Calculating duration'!$E77/'Calculating duration'!$C$31)))</f>
        <v/>
      </c>
      <c r="AK76" s="72" t="str">
        <f>IF('Calculating duration'!$F76="","",IF('Calculating duration'!$E76='Calculating duration'!$C$29,'Calculating duration'!$AB76,'Calculating duration'!$F77/(1+AK$21/100)^('Calculating duration'!$E77/'Calculating duration'!$C$31)))</f>
        <v/>
      </c>
      <c r="AL76" s="72"/>
      <c r="AM76" s="72"/>
      <c r="AN76" s="57">
        <f>IF('Calculating duration'!$F77="",AN75,AN75+AA76)</f>
        <v>133.62999189254282</v>
      </c>
      <c r="AO76" s="57">
        <f>IF('Calculating duration'!$F77="",AO75,AO75+AB76)</f>
        <v>132.89566527221805</v>
      </c>
      <c r="AP76" s="57">
        <f>IF('Calculating duration'!$F77="",AP75,AP75+AC76)</f>
        <v>132.1665734021974</v>
      </c>
      <c r="AQ76" s="57">
        <f>IF('Calculating duration'!$F77="",AQ75,AQ75+AD76)</f>
        <v>131.44267278476872</v>
      </c>
      <c r="AR76" s="57">
        <f>IF('Calculating duration'!$F77="",AR75,AR75+AE76)</f>
        <v>130.72392032964623</v>
      </c>
      <c r="AS76" s="57">
        <f>IF('Calculating duration'!$F77="",AS75,AS75+AF76)</f>
        <v>130.01027334974205</v>
      </c>
      <c r="AT76" s="57">
        <f>IF('Calculating duration'!$F77="",AT75,AT75+AG76)</f>
        <v>129.3016895569888</v>
      </c>
      <c r="AU76" s="57">
        <f>IF('Calculating duration'!$F77="",AU75,AU75+AH76)</f>
        <v>128.59812705820656</v>
      </c>
      <c r="AV76" s="57">
        <f>IF('Calculating duration'!$F77="",AV75,AV75+AI76)</f>
        <v>127.89954435101922</v>
      </c>
      <c r="AW76" s="57">
        <f>IF('Calculating duration'!$F77="",AW75,AW75+AJ76)</f>
        <v>127.20590031981487</v>
      </c>
      <c r="AX76" s="57">
        <f>IF('Calculating duration'!$F77="",AX75,AX75+AK76)</f>
        <v>126.51715423175449</v>
      </c>
      <c r="AZ76" s="72" t="str">
        <f>IF('Calculating duration'!$F75="","",IF('Calculating duration'!$E75='Calculating duration'!$C$29,'Calculating duration'!$AB75,'Calculating duration'!$F76/(1+AZ$21/100)^('Calculating duration'!$E76/'Calculating duration'!$C$31)))</f>
        <v/>
      </c>
      <c r="BA76" s="72" t="str">
        <f>IF('Calculating duration'!$F75="","",IF('Calculating duration'!$E75='Calculating duration'!$C$29,'Calculating duration'!$AB75,'Calculating duration'!$F76/(1+BA$21/100)^('Calculating duration'!$E76/'Calculating duration'!$C$31)))</f>
        <v/>
      </c>
      <c r="BB76" s="72" t="str">
        <f>IF('Calculating duration'!$F75="","",IF('Calculating duration'!$E75='Calculating duration'!$C$29,'Calculating duration'!$AB75,'Calculating duration'!$F76/(1+BB$21/100)^('Calculating duration'!$E76/'Calculating duration'!$C$31)))</f>
        <v/>
      </c>
      <c r="BC76" s="72" t="str">
        <f>IF('Calculating duration'!$F75="","",IF('Calculating duration'!$E75='Calculating duration'!$C$29,'Calculating duration'!$AB75,'Calculating duration'!$F76/(1+BC$21/100)^('Calculating duration'!$E76/'Calculating duration'!$C$31)))</f>
        <v/>
      </c>
      <c r="BD76" s="72" t="str">
        <f>IF('Calculating duration'!$F75="","",IF('Calculating duration'!$E75='Calculating duration'!$C$29,'Calculating duration'!$AB75,'Calculating duration'!$F76/(1+BD$21/100)^('Calculating duration'!$E76/'Calculating duration'!$C$31)))</f>
        <v/>
      </c>
      <c r="BE76" s="72" t="str">
        <f>IF('Calculating duration'!$F75="","",IF('Calculating duration'!$E75='Calculating duration'!$C$29,'Calculating duration'!$AB75,'Calculating duration'!$F76/(1+BE$21/100)^('Calculating duration'!$E76/'Calculating duration'!$C$31)))</f>
        <v/>
      </c>
      <c r="BF76" s="72" t="str">
        <f>IF('Calculating duration'!$F75="","",IF('Calculating duration'!$E75='Calculating duration'!$C$29,'Calculating duration'!$AB75,'Calculating duration'!$F76/(1+BF$21/100)^('Calculating duration'!$E76/'Calculating duration'!$C$31)))</f>
        <v/>
      </c>
      <c r="BG76" s="72" t="str">
        <f>IF('Calculating duration'!$F75="","",IF('Calculating duration'!$E75='Calculating duration'!$C$29,'Calculating duration'!$AB75,'Calculating duration'!$F76/(1+BG$21/100)^('Calculating duration'!$E76/'Calculating duration'!$C$31)))</f>
        <v/>
      </c>
      <c r="BH76" s="72" t="str">
        <f>IF('Calculating duration'!$F75="","",IF('Calculating duration'!$E75='Calculating duration'!$C$29,'Calculating duration'!$AB75,'Calculating duration'!$F76/(1+BH$21/100)^('Calculating duration'!$E76/'Calculating duration'!$C$31)))</f>
        <v/>
      </c>
      <c r="BI76" s="72" t="str">
        <f>IF('Calculating duration'!$F75="","",IF('Calculating duration'!$E75='Calculating duration'!$C$29,'Calculating duration'!$AB75,'Calculating duration'!$F76/(1+BI$21/100)^('Calculating duration'!$E76/'Calculating duration'!$C$31)))</f>
        <v/>
      </c>
      <c r="BJ76" s="72" t="str">
        <f>IF('Calculating duration'!$F75="","",IF('Calculating duration'!$E75='Calculating duration'!$C$29,'Calculating duration'!$AB75,'Calculating duration'!$F76/(1+BJ$21/100)^('Calculating duration'!$E76/'Calculating duration'!$C$31)))</f>
        <v/>
      </c>
      <c r="BK76" s="72" t="str">
        <f>IF('Calculating duration'!$F75="","",IF('Calculating duration'!$E75='Calculating duration'!$C$29,'Calculating duration'!$AB75,'Calculating duration'!$F76/(1+BK$21/100)^('Calculating duration'!$E76/'Calculating duration'!$C$31)))</f>
        <v/>
      </c>
      <c r="BL76" s="57">
        <f>IF('Calculating duration'!$F77="",BL75,BL75+AZ76)</f>
        <v>163</v>
      </c>
      <c r="BM76" s="57">
        <f>IF('Calculating duration'!$F77="",BM75,BM75+BA76)</f>
        <v>155.60641680864748</v>
      </c>
      <c r="BN76" s="57">
        <f>IF('Calculating duration'!$F77="",BN75,BN75+BB76)</f>
        <v>148.63778150796722</v>
      </c>
      <c r="BO76" s="57">
        <f>IF('Calculating duration'!$F77="",BO75,BO75+BC76)</f>
        <v>142.0659395050674</v>
      </c>
      <c r="BP76" s="57">
        <f>IF('Calculating duration'!$F77="",BP75,BP75+BD76)</f>
        <v>135.86482143397862</v>
      </c>
      <c r="BQ76" s="57">
        <f>IF('Calculating duration'!$F77="",BQ75,BQ75+BE76)</f>
        <v>130.01027334974205</v>
      </c>
      <c r="BR76" s="57">
        <f>IF('Calculating duration'!$F77="",BR75,BR75+BF76)</f>
        <v>124.47990195703214</v>
      </c>
      <c r="BS76" s="57">
        <f>IF('Calculating duration'!$F77="",BS75,BS75+BG76)</f>
        <v>119.25293343813912</v>
      </c>
      <c r="BT76" s="57">
        <f>IF('Calculating duration'!$F77="",BT75,BT75+BH76)</f>
        <v>114.3100845918527</v>
      </c>
      <c r="BU76" s="57">
        <f>IF('Calculating duration'!$F77="",BU75,BU75+BI76)</f>
        <v>109.6334451255275</v>
      </c>
      <c r="BV76" s="57">
        <f>IF('Calculating duration'!$F77="",BV75,BV75+BJ76)</f>
        <v>105.2063700592233</v>
      </c>
      <c r="BW76" s="57">
        <f>IF('Calculating duration'!$F77="",BW75,BW75+BK76)</f>
        <v>101.01338130491476</v>
      </c>
    </row>
    <row r="77" spans="27:75" x14ac:dyDescent="0.2">
      <c r="AA77" s="72" t="str">
        <f>IF('Calculating duration'!$F77="","",IF('Calculating duration'!$E77='Calculating duration'!$C$29,'Calculating duration'!$AB77,'Calculating duration'!$F78/(1+AA$21/100)^('Calculating duration'!$E78/'Calculating duration'!$C$31)))</f>
        <v/>
      </c>
      <c r="AB77" s="72" t="str">
        <f>IF('Calculating duration'!$F77="","",IF('Calculating duration'!$E77='Calculating duration'!$C$29,'Calculating duration'!$AB77,'Calculating duration'!$F78/(1+AB$21/100)^('Calculating duration'!$E78/'Calculating duration'!$C$31)))</f>
        <v/>
      </c>
      <c r="AC77" s="72" t="str">
        <f>IF('Calculating duration'!$F77="","",IF('Calculating duration'!$E77='Calculating duration'!$C$29,'Calculating duration'!$AB77,'Calculating duration'!$F78/(1+AC$21/100)^('Calculating duration'!$E78/'Calculating duration'!$C$31)))</f>
        <v/>
      </c>
      <c r="AD77" s="72" t="str">
        <f>IF('Calculating duration'!$F77="","",IF('Calculating duration'!$E77='Calculating duration'!$C$29,'Calculating duration'!$AB77,'Calculating duration'!$F78/(1+AD$21/100)^('Calculating duration'!$E78/'Calculating duration'!$C$31)))</f>
        <v/>
      </c>
      <c r="AE77" s="72" t="str">
        <f>IF('Calculating duration'!$F77="","",IF('Calculating duration'!$E77='Calculating duration'!$C$29,'Calculating duration'!$AB77,'Calculating duration'!$F78/(1+AE$21/100)^('Calculating duration'!$E78/'Calculating duration'!$C$31)))</f>
        <v/>
      </c>
      <c r="AF77" s="72" t="str">
        <f>IF('Calculating duration'!$F77="","",IF('Calculating duration'!$E77='Calculating duration'!$C$29,'Calculating duration'!$AB77,'Calculating duration'!$F78/(1+AF$21/100)^('Calculating duration'!$E78/'Calculating duration'!$C$31)))</f>
        <v/>
      </c>
      <c r="AG77" s="72" t="str">
        <f>IF('Calculating duration'!$F77="","",IF('Calculating duration'!$E77='Calculating duration'!$C$29,'Calculating duration'!$AB77,'Calculating duration'!$F78/(1+AG$21/100)^('Calculating duration'!$E78/'Calculating duration'!$C$31)))</f>
        <v/>
      </c>
      <c r="AH77" s="72" t="str">
        <f>IF('Calculating duration'!$F77="","",IF('Calculating duration'!$E77='Calculating duration'!$C$29,'Calculating duration'!$AB77,'Calculating duration'!$F78/(1+AH$21/100)^('Calculating duration'!$E78/'Calculating duration'!$C$31)))</f>
        <v/>
      </c>
      <c r="AI77" s="72" t="str">
        <f>IF('Calculating duration'!$F77="","",IF('Calculating duration'!$E77='Calculating duration'!$C$29,'Calculating duration'!$AB77,'Calculating duration'!$F78/(1+AI$21/100)^('Calculating duration'!$E78/'Calculating duration'!$C$31)))</f>
        <v/>
      </c>
      <c r="AJ77" s="72" t="str">
        <f>IF('Calculating duration'!$F77="","",IF('Calculating duration'!$E77='Calculating duration'!$C$29,'Calculating duration'!$AB77,'Calculating duration'!$F78/(1+AJ$21/100)^('Calculating duration'!$E78/'Calculating duration'!$C$31)))</f>
        <v/>
      </c>
      <c r="AK77" s="72" t="str">
        <f>IF('Calculating duration'!$F77="","",IF('Calculating duration'!$E77='Calculating duration'!$C$29,'Calculating duration'!$AB77,'Calculating duration'!$F78/(1+AK$21/100)^('Calculating duration'!$E78/'Calculating duration'!$C$31)))</f>
        <v/>
      </c>
      <c r="AL77" s="72"/>
      <c r="AM77" s="72"/>
      <c r="AN77" s="57">
        <f>IF('Calculating duration'!$F78="",AN76,AN76+AA77)</f>
        <v>133.62999189254282</v>
      </c>
      <c r="AO77" s="57">
        <f>IF('Calculating duration'!$F78="",AO76,AO76+AB77)</f>
        <v>132.89566527221805</v>
      </c>
      <c r="AP77" s="57">
        <f>IF('Calculating duration'!$F78="",AP76,AP76+AC77)</f>
        <v>132.1665734021974</v>
      </c>
      <c r="AQ77" s="57">
        <f>IF('Calculating duration'!$F78="",AQ76,AQ76+AD77)</f>
        <v>131.44267278476872</v>
      </c>
      <c r="AR77" s="57">
        <f>IF('Calculating duration'!$F78="",AR76,AR76+AE77)</f>
        <v>130.72392032964623</v>
      </c>
      <c r="AS77" s="57">
        <f>IF('Calculating duration'!$F78="",AS76,AS76+AF77)</f>
        <v>130.01027334974205</v>
      </c>
      <c r="AT77" s="57">
        <f>IF('Calculating duration'!$F78="",AT76,AT76+AG77)</f>
        <v>129.3016895569888</v>
      </c>
      <c r="AU77" s="57">
        <f>IF('Calculating duration'!$F78="",AU76,AU76+AH77)</f>
        <v>128.59812705820656</v>
      </c>
      <c r="AV77" s="57">
        <f>IF('Calculating duration'!$F78="",AV76,AV76+AI77)</f>
        <v>127.89954435101922</v>
      </c>
      <c r="AW77" s="57">
        <f>IF('Calculating duration'!$F78="",AW76,AW76+AJ77)</f>
        <v>127.20590031981487</v>
      </c>
      <c r="AX77" s="57">
        <f>IF('Calculating duration'!$F78="",AX76,AX76+AK77)</f>
        <v>126.51715423175449</v>
      </c>
      <c r="AZ77" s="72" t="str">
        <f>IF('Calculating duration'!$F76="","",IF('Calculating duration'!$E76='Calculating duration'!$C$29,'Calculating duration'!$AB76,'Calculating duration'!$F77/(1+AZ$21/100)^('Calculating duration'!$E77/'Calculating duration'!$C$31)))</f>
        <v/>
      </c>
      <c r="BA77" s="72" t="str">
        <f>IF('Calculating duration'!$F76="","",IF('Calculating duration'!$E76='Calculating duration'!$C$29,'Calculating duration'!$AB76,'Calculating duration'!$F77/(1+BA$21/100)^('Calculating duration'!$E77/'Calculating duration'!$C$31)))</f>
        <v/>
      </c>
      <c r="BB77" s="72" t="str">
        <f>IF('Calculating duration'!$F76="","",IF('Calculating duration'!$E76='Calculating duration'!$C$29,'Calculating duration'!$AB76,'Calculating duration'!$F77/(1+BB$21/100)^('Calculating duration'!$E77/'Calculating duration'!$C$31)))</f>
        <v/>
      </c>
      <c r="BC77" s="72" t="str">
        <f>IF('Calculating duration'!$F76="","",IF('Calculating duration'!$E76='Calculating duration'!$C$29,'Calculating duration'!$AB76,'Calculating duration'!$F77/(1+BC$21/100)^('Calculating duration'!$E77/'Calculating duration'!$C$31)))</f>
        <v/>
      </c>
      <c r="BD77" s="72" t="str">
        <f>IF('Calculating duration'!$F76="","",IF('Calculating duration'!$E76='Calculating duration'!$C$29,'Calculating duration'!$AB76,'Calculating duration'!$F77/(1+BD$21/100)^('Calculating duration'!$E77/'Calculating duration'!$C$31)))</f>
        <v/>
      </c>
      <c r="BE77" s="72" t="str">
        <f>IF('Calculating duration'!$F76="","",IF('Calculating duration'!$E76='Calculating duration'!$C$29,'Calculating duration'!$AB76,'Calculating duration'!$F77/(1+BE$21/100)^('Calculating duration'!$E77/'Calculating duration'!$C$31)))</f>
        <v/>
      </c>
      <c r="BF77" s="72" t="str">
        <f>IF('Calculating duration'!$F76="","",IF('Calculating duration'!$E76='Calculating duration'!$C$29,'Calculating duration'!$AB76,'Calculating duration'!$F77/(1+BF$21/100)^('Calculating duration'!$E77/'Calculating duration'!$C$31)))</f>
        <v/>
      </c>
      <c r="BG77" s="72" t="str">
        <f>IF('Calculating duration'!$F76="","",IF('Calculating duration'!$E76='Calculating duration'!$C$29,'Calculating duration'!$AB76,'Calculating duration'!$F77/(1+BG$21/100)^('Calculating duration'!$E77/'Calculating duration'!$C$31)))</f>
        <v/>
      </c>
      <c r="BH77" s="72" t="str">
        <f>IF('Calculating duration'!$F76="","",IF('Calculating duration'!$E76='Calculating duration'!$C$29,'Calculating duration'!$AB76,'Calculating duration'!$F77/(1+BH$21/100)^('Calculating duration'!$E77/'Calculating duration'!$C$31)))</f>
        <v/>
      </c>
      <c r="BI77" s="72" t="str">
        <f>IF('Calculating duration'!$F76="","",IF('Calculating duration'!$E76='Calculating duration'!$C$29,'Calculating duration'!$AB76,'Calculating duration'!$F77/(1+BI$21/100)^('Calculating duration'!$E77/'Calculating duration'!$C$31)))</f>
        <v/>
      </c>
      <c r="BJ77" s="72" t="str">
        <f>IF('Calculating duration'!$F76="","",IF('Calculating duration'!$E76='Calculating duration'!$C$29,'Calculating duration'!$AB76,'Calculating duration'!$F77/(1+BJ$21/100)^('Calculating duration'!$E77/'Calculating duration'!$C$31)))</f>
        <v/>
      </c>
      <c r="BK77" s="72" t="str">
        <f>IF('Calculating duration'!$F76="","",IF('Calculating duration'!$E76='Calculating duration'!$C$29,'Calculating duration'!$AB76,'Calculating duration'!$F77/(1+BK$21/100)^('Calculating duration'!$E77/'Calculating duration'!$C$31)))</f>
        <v/>
      </c>
      <c r="BL77" s="57">
        <f>IF('Calculating duration'!$F78="",BL76,BL76+AZ77)</f>
        <v>163</v>
      </c>
      <c r="BM77" s="57">
        <f>IF('Calculating duration'!$F78="",BM76,BM76+BA77)</f>
        <v>155.60641680864748</v>
      </c>
      <c r="BN77" s="57">
        <f>IF('Calculating duration'!$F78="",BN76,BN76+BB77)</f>
        <v>148.63778150796722</v>
      </c>
      <c r="BO77" s="57">
        <f>IF('Calculating duration'!$F78="",BO76,BO76+BC77)</f>
        <v>142.0659395050674</v>
      </c>
      <c r="BP77" s="57">
        <f>IF('Calculating duration'!$F78="",BP76,BP76+BD77)</f>
        <v>135.86482143397862</v>
      </c>
      <c r="BQ77" s="57">
        <f>IF('Calculating duration'!$F78="",BQ76,BQ76+BE77)</f>
        <v>130.01027334974205</v>
      </c>
      <c r="BR77" s="57">
        <f>IF('Calculating duration'!$F78="",BR76,BR76+BF77)</f>
        <v>124.47990195703214</v>
      </c>
      <c r="BS77" s="57">
        <f>IF('Calculating duration'!$F78="",BS76,BS76+BG77)</f>
        <v>119.25293343813912</v>
      </c>
      <c r="BT77" s="57">
        <f>IF('Calculating duration'!$F78="",BT76,BT76+BH77)</f>
        <v>114.3100845918527</v>
      </c>
      <c r="BU77" s="57">
        <f>IF('Calculating duration'!$F78="",BU76,BU76+BI77)</f>
        <v>109.6334451255275</v>
      </c>
      <c r="BV77" s="57">
        <f>IF('Calculating duration'!$F78="",BV76,BV76+BJ77)</f>
        <v>105.2063700592233</v>
      </c>
      <c r="BW77" s="57">
        <f>IF('Calculating duration'!$F78="",BW76,BW76+BK77)</f>
        <v>101.01338130491476</v>
      </c>
    </row>
    <row r="78" spans="27:75" x14ac:dyDescent="0.2">
      <c r="AA78" s="72" t="str">
        <f>IF('Calculating duration'!$F78="","",IF('Calculating duration'!$E78='Calculating duration'!$C$29,'Calculating duration'!$AB78,'Calculating duration'!$F79/(1+AA$21/100)^('Calculating duration'!$E79/'Calculating duration'!$C$31)))</f>
        <v/>
      </c>
      <c r="AB78" s="72" t="str">
        <f>IF('Calculating duration'!$F78="","",IF('Calculating duration'!$E78='Calculating duration'!$C$29,'Calculating duration'!$AB78,'Calculating duration'!$F79/(1+AB$21/100)^('Calculating duration'!$E79/'Calculating duration'!$C$31)))</f>
        <v/>
      </c>
      <c r="AC78" s="72" t="str">
        <f>IF('Calculating duration'!$F78="","",IF('Calculating duration'!$E78='Calculating duration'!$C$29,'Calculating duration'!$AB78,'Calculating duration'!$F79/(1+AC$21/100)^('Calculating duration'!$E79/'Calculating duration'!$C$31)))</f>
        <v/>
      </c>
      <c r="AD78" s="72" t="str">
        <f>IF('Calculating duration'!$F78="","",IF('Calculating duration'!$E78='Calculating duration'!$C$29,'Calculating duration'!$AB78,'Calculating duration'!$F79/(1+AD$21/100)^('Calculating duration'!$E79/'Calculating duration'!$C$31)))</f>
        <v/>
      </c>
      <c r="AE78" s="72" t="str">
        <f>IF('Calculating duration'!$F78="","",IF('Calculating duration'!$E78='Calculating duration'!$C$29,'Calculating duration'!$AB78,'Calculating duration'!$F79/(1+AE$21/100)^('Calculating duration'!$E79/'Calculating duration'!$C$31)))</f>
        <v/>
      </c>
      <c r="AF78" s="72" t="str">
        <f>IF('Calculating duration'!$F78="","",IF('Calculating duration'!$E78='Calculating duration'!$C$29,'Calculating duration'!$AB78,'Calculating duration'!$F79/(1+AF$21/100)^('Calculating duration'!$E79/'Calculating duration'!$C$31)))</f>
        <v/>
      </c>
      <c r="AG78" s="72" t="str">
        <f>IF('Calculating duration'!$F78="","",IF('Calculating duration'!$E78='Calculating duration'!$C$29,'Calculating duration'!$AB78,'Calculating duration'!$F79/(1+AG$21/100)^('Calculating duration'!$E79/'Calculating duration'!$C$31)))</f>
        <v/>
      </c>
      <c r="AH78" s="72" t="str">
        <f>IF('Calculating duration'!$F78="","",IF('Calculating duration'!$E78='Calculating duration'!$C$29,'Calculating duration'!$AB78,'Calculating duration'!$F79/(1+AH$21/100)^('Calculating duration'!$E79/'Calculating duration'!$C$31)))</f>
        <v/>
      </c>
      <c r="AI78" s="72" t="str">
        <f>IF('Calculating duration'!$F78="","",IF('Calculating duration'!$E78='Calculating duration'!$C$29,'Calculating duration'!$AB78,'Calculating duration'!$F79/(1+AI$21/100)^('Calculating duration'!$E79/'Calculating duration'!$C$31)))</f>
        <v/>
      </c>
      <c r="AJ78" s="72" t="str">
        <f>IF('Calculating duration'!$F78="","",IF('Calculating duration'!$E78='Calculating duration'!$C$29,'Calculating duration'!$AB78,'Calculating duration'!$F79/(1+AJ$21/100)^('Calculating duration'!$E79/'Calculating duration'!$C$31)))</f>
        <v/>
      </c>
      <c r="AK78" s="72" t="str">
        <f>IF('Calculating duration'!$F78="","",IF('Calculating duration'!$E78='Calculating duration'!$C$29,'Calculating duration'!$AB78,'Calculating duration'!$F79/(1+AK$21/100)^('Calculating duration'!$E79/'Calculating duration'!$C$31)))</f>
        <v/>
      </c>
      <c r="AL78" s="72"/>
      <c r="AM78" s="72"/>
      <c r="AN78" s="57">
        <f>IF('Calculating duration'!$F79="",AN77,AN77+AA78)</f>
        <v>133.62999189254282</v>
      </c>
      <c r="AO78" s="57">
        <f>IF('Calculating duration'!$F79="",AO77,AO77+AB78)</f>
        <v>132.89566527221805</v>
      </c>
      <c r="AP78" s="57">
        <f>IF('Calculating duration'!$F79="",AP77,AP77+AC78)</f>
        <v>132.1665734021974</v>
      </c>
      <c r="AQ78" s="57">
        <f>IF('Calculating duration'!$F79="",AQ77,AQ77+AD78)</f>
        <v>131.44267278476872</v>
      </c>
      <c r="AR78" s="57">
        <f>IF('Calculating duration'!$F79="",AR77,AR77+AE78)</f>
        <v>130.72392032964623</v>
      </c>
      <c r="AS78" s="57">
        <f>IF('Calculating duration'!$F79="",AS77,AS77+AF78)</f>
        <v>130.01027334974205</v>
      </c>
      <c r="AT78" s="57">
        <f>IF('Calculating duration'!$F79="",AT77,AT77+AG78)</f>
        <v>129.3016895569888</v>
      </c>
      <c r="AU78" s="57">
        <f>IF('Calculating duration'!$F79="",AU77,AU77+AH78)</f>
        <v>128.59812705820656</v>
      </c>
      <c r="AV78" s="57">
        <f>IF('Calculating duration'!$F79="",AV77,AV77+AI78)</f>
        <v>127.89954435101922</v>
      </c>
      <c r="AW78" s="57">
        <f>IF('Calculating duration'!$F79="",AW77,AW77+AJ78)</f>
        <v>127.20590031981487</v>
      </c>
      <c r="AX78" s="57">
        <f>IF('Calculating duration'!$F79="",AX77,AX77+AK78)</f>
        <v>126.51715423175449</v>
      </c>
      <c r="AZ78" s="72" t="str">
        <f>IF('Calculating duration'!$F77="","",IF('Calculating duration'!$E77='Calculating duration'!$C$29,'Calculating duration'!$AB77,'Calculating duration'!$F78/(1+AZ$21/100)^('Calculating duration'!$E78/'Calculating duration'!$C$31)))</f>
        <v/>
      </c>
      <c r="BA78" s="72" t="str">
        <f>IF('Calculating duration'!$F77="","",IF('Calculating duration'!$E77='Calculating duration'!$C$29,'Calculating duration'!$AB77,'Calculating duration'!$F78/(1+BA$21/100)^('Calculating duration'!$E78/'Calculating duration'!$C$31)))</f>
        <v/>
      </c>
      <c r="BB78" s="72" t="str">
        <f>IF('Calculating duration'!$F77="","",IF('Calculating duration'!$E77='Calculating duration'!$C$29,'Calculating duration'!$AB77,'Calculating duration'!$F78/(1+BB$21/100)^('Calculating duration'!$E78/'Calculating duration'!$C$31)))</f>
        <v/>
      </c>
      <c r="BC78" s="72" t="str">
        <f>IF('Calculating duration'!$F77="","",IF('Calculating duration'!$E77='Calculating duration'!$C$29,'Calculating duration'!$AB77,'Calculating duration'!$F78/(1+BC$21/100)^('Calculating duration'!$E78/'Calculating duration'!$C$31)))</f>
        <v/>
      </c>
      <c r="BD78" s="72" t="str">
        <f>IF('Calculating duration'!$F77="","",IF('Calculating duration'!$E77='Calculating duration'!$C$29,'Calculating duration'!$AB77,'Calculating duration'!$F78/(1+BD$21/100)^('Calculating duration'!$E78/'Calculating duration'!$C$31)))</f>
        <v/>
      </c>
      <c r="BE78" s="72" t="str">
        <f>IF('Calculating duration'!$F77="","",IF('Calculating duration'!$E77='Calculating duration'!$C$29,'Calculating duration'!$AB77,'Calculating duration'!$F78/(1+BE$21/100)^('Calculating duration'!$E78/'Calculating duration'!$C$31)))</f>
        <v/>
      </c>
      <c r="BF78" s="72" t="str">
        <f>IF('Calculating duration'!$F77="","",IF('Calculating duration'!$E77='Calculating duration'!$C$29,'Calculating duration'!$AB77,'Calculating duration'!$F78/(1+BF$21/100)^('Calculating duration'!$E78/'Calculating duration'!$C$31)))</f>
        <v/>
      </c>
      <c r="BG78" s="72" t="str">
        <f>IF('Calculating duration'!$F77="","",IF('Calculating duration'!$E77='Calculating duration'!$C$29,'Calculating duration'!$AB77,'Calculating duration'!$F78/(1+BG$21/100)^('Calculating duration'!$E78/'Calculating duration'!$C$31)))</f>
        <v/>
      </c>
      <c r="BH78" s="72" t="str">
        <f>IF('Calculating duration'!$F77="","",IF('Calculating duration'!$E77='Calculating duration'!$C$29,'Calculating duration'!$AB77,'Calculating duration'!$F78/(1+BH$21/100)^('Calculating duration'!$E78/'Calculating duration'!$C$31)))</f>
        <v/>
      </c>
      <c r="BI78" s="72" t="str">
        <f>IF('Calculating duration'!$F77="","",IF('Calculating duration'!$E77='Calculating duration'!$C$29,'Calculating duration'!$AB77,'Calculating duration'!$F78/(1+BI$21/100)^('Calculating duration'!$E78/'Calculating duration'!$C$31)))</f>
        <v/>
      </c>
      <c r="BJ78" s="72" t="str">
        <f>IF('Calculating duration'!$F77="","",IF('Calculating duration'!$E77='Calculating duration'!$C$29,'Calculating duration'!$AB77,'Calculating duration'!$F78/(1+BJ$21/100)^('Calculating duration'!$E78/'Calculating duration'!$C$31)))</f>
        <v/>
      </c>
      <c r="BK78" s="72" t="str">
        <f>IF('Calculating duration'!$F77="","",IF('Calculating duration'!$E77='Calculating duration'!$C$29,'Calculating duration'!$AB77,'Calculating duration'!$F78/(1+BK$21/100)^('Calculating duration'!$E78/'Calculating duration'!$C$31)))</f>
        <v/>
      </c>
      <c r="BL78" s="57">
        <f>IF('Calculating duration'!$F79="",BL77,BL77+AZ78)</f>
        <v>163</v>
      </c>
      <c r="BM78" s="57">
        <f>IF('Calculating duration'!$F79="",BM77,BM77+BA78)</f>
        <v>155.60641680864748</v>
      </c>
      <c r="BN78" s="57">
        <f>IF('Calculating duration'!$F79="",BN77,BN77+BB78)</f>
        <v>148.63778150796722</v>
      </c>
      <c r="BO78" s="57">
        <f>IF('Calculating duration'!$F79="",BO77,BO77+BC78)</f>
        <v>142.0659395050674</v>
      </c>
      <c r="BP78" s="57">
        <f>IF('Calculating duration'!$F79="",BP77,BP77+BD78)</f>
        <v>135.86482143397862</v>
      </c>
      <c r="BQ78" s="57">
        <f>IF('Calculating duration'!$F79="",BQ77,BQ77+BE78)</f>
        <v>130.01027334974205</v>
      </c>
      <c r="BR78" s="57">
        <f>IF('Calculating duration'!$F79="",BR77,BR77+BF78)</f>
        <v>124.47990195703214</v>
      </c>
      <c r="BS78" s="57">
        <f>IF('Calculating duration'!$F79="",BS77,BS77+BG78)</f>
        <v>119.25293343813912</v>
      </c>
      <c r="BT78" s="57">
        <f>IF('Calculating duration'!$F79="",BT77,BT77+BH78)</f>
        <v>114.3100845918527</v>
      </c>
      <c r="BU78" s="57">
        <f>IF('Calculating duration'!$F79="",BU77,BU77+BI78)</f>
        <v>109.6334451255275</v>
      </c>
      <c r="BV78" s="57">
        <f>IF('Calculating duration'!$F79="",BV77,BV77+BJ78)</f>
        <v>105.2063700592233</v>
      </c>
      <c r="BW78" s="57">
        <f>IF('Calculating duration'!$F79="",BW77,BW77+BK78)</f>
        <v>101.01338130491476</v>
      </c>
    </row>
    <row r="79" spans="27:75" x14ac:dyDescent="0.2">
      <c r="AA79" s="72" t="str">
        <f>IF('Calculating duration'!$F79="","",IF('Calculating duration'!$E79='Calculating duration'!$C$29,'Calculating duration'!$AB79,'Calculating duration'!$F80/(1+AA$21/100)^('Calculating duration'!$E80/'Calculating duration'!$C$31)))</f>
        <v/>
      </c>
      <c r="AB79" s="72" t="str">
        <f>IF('Calculating duration'!$F79="","",IF('Calculating duration'!$E79='Calculating duration'!$C$29,'Calculating duration'!$AB79,'Calculating duration'!$F80/(1+AB$21/100)^('Calculating duration'!$E80/'Calculating duration'!$C$31)))</f>
        <v/>
      </c>
      <c r="AC79" s="72" t="str">
        <f>IF('Calculating duration'!$F79="","",IF('Calculating duration'!$E79='Calculating duration'!$C$29,'Calculating duration'!$AB79,'Calculating duration'!$F80/(1+AC$21/100)^('Calculating duration'!$E80/'Calculating duration'!$C$31)))</f>
        <v/>
      </c>
      <c r="AD79" s="72" t="str">
        <f>IF('Calculating duration'!$F79="","",IF('Calculating duration'!$E79='Calculating duration'!$C$29,'Calculating duration'!$AB79,'Calculating duration'!$F80/(1+AD$21/100)^('Calculating duration'!$E80/'Calculating duration'!$C$31)))</f>
        <v/>
      </c>
      <c r="AE79" s="72" t="str">
        <f>IF('Calculating duration'!$F79="","",IF('Calculating duration'!$E79='Calculating duration'!$C$29,'Calculating duration'!$AB79,'Calculating duration'!$F80/(1+AE$21/100)^('Calculating duration'!$E80/'Calculating duration'!$C$31)))</f>
        <v/>
      </c>
      <c r="AF79" s="72" t="str">
        <f>IF('Calculating duration'!$F79="","",IF('Calculating duration'!$E79='Calculating duration'!$C$29,'Calculating duration'!$AB79,'Calculating duration'!$F80/(1+AF$21/100)^('Calculating duration'!$E80/'Calculating duration'!$C$31)))</f>
        <v/>
      </c>
      <c r="AG79" s="72" t="str">
        <f>IF('Calculating duration'!$F79="","",IF('Calculating duration'!$E79='Calculating duration'!$C$29,'Calculating duration'!$AB79,'Calculating duration'!$F80/(1+AG$21/100)^('Calculating duration'!$E80/'Calculating duration'!$C$31)))</f>
        <v/>
      </c>
      <c r="AH79" s="72" t="str">
        <f>IF('Calculating duration'!$F79="","",IF('Calculating duration'!$E79='Calculating duration'!$C$29,'Calculating duration'!$AB79,'Calculating duration'!$F80/(1+AH$21/100)^('Calculating duration'!$E80/'Calculating duration'!$C$31)))</f>
        <v/>
      </c>
      <c r="AI79" s="72" t="str">
        <f>IF('Calculating duration'!$F79="","",IF('Calculating duration'!$E79='Calculating duration'!$C$29,'Calculating duration'!$AB79,'Calculating duration'!$F80/(1+AI$21/100)^('Calculating duration'!$E80/'Calculating duration'!$C$31)))</f>
        <v/>
      </c>
      <c r="AJ79" s="72" t="str">
        <f>IF('Calculating duration'!$F79="","",IF('Calculating duration'!$E79='Calculating duration'!$C$29,'Calculating duration'!$AB79,'Calculating duration'!$F80/(1+AJ$21/100)^('Calculating duration'!$E80/'Calculating duration'!$C$31)))</f>
        <v/>
      </c>
      <c r="AK79" s="72" t="str">
        <f>IF('Calculating duration'!$F79="","",IF('Calculating duration'!$E79='Calculating duration'!$C$29,'Calculating duration'!$AB79,'Calculating duration'!$F80/(1+AK$21/100)^('Calculating duration'!$E80/'Calculating duration'!$C$31)))</f>
        <v/>
      </c>
      <c r="AL79" s="72"/>
      <c r="AM79" s="72"/>
      <c r="AN79" s="57">
        <f>IF('Calculating duration'!$F80="",AN78,AN78+AA79)</f>
        <v>133.62999189254282</v>
      </c>
      <c r="AO79" s="57">
        <f>IF('Calculating duration'!$F80="",AO78,AO78+AB79)</f>
        <v>132.89566527221805</v>
      </c>
      <c r="AP79" s="57">
        <f>IF('Calculating duration'!$F80="",AP78,AP78+AC79)</f>
        <v>132.1665734021974</v>
      </c>
      <c r="AQ79" s="57">
        <f>IF('Calculating duration'!$F80="",AQ78,AQ78+AD79)</f>
        <v>131.44267278476872</v>
      </c>
      <c r="AR79" s="57">
        <f>IF('Calculating duration'!$F80="",AR78,AR78+AE79)</f>
        <v>130.72392032964623</v>
      </c>
      <c r="AS79" s="57">
        <f>IF('Calculating duration'!$F80="",AS78,AS78+AF79)</f>
        <v>130.01027334974205</v>
      </c>
      <c r="AT79" s="57">
        <f>IF('Calculating duration'!$F80="",AT78,AT78+AG79)</f>
        <v>129.3016895569888</v>
      </c>
      <c r="AU79" s="57">
        <f>IF('Calculating duration'!$F80="",AU78,AU78+AH79)</f>
        <v>128.59812705820656</v>
      </c>
      <c r="AV79" s="57">
        <f>IF('Calculating duration'!$F80="",AV78,AV78+AI79)</f>
        <v>127.89954435101922</v>
      </c>
      <c r="AW79" s="57">
        <f>IF('Calculating duration'!$F80="",AW78,AW78+AJ79)</f>
        <v>127.20590031981487</v>
      </c>
      <c r="AX79" s="57">
        <f>IF('Calculating duration'!$F80="",AX78,AX78+AK79)</f>
        <v>126.51715423175449</v>
      </c>
      <c r="AZ79" s="72" t="str">
        <f>IF('Calculating duration'!$F78="","",IF('Calculating duration'!$E78='Calculating duration'!$C$29,'Calculating duration'!$AB78,'Calculating duration'!$F79/(1+AZ$21/100)^('Calculating duration'!$E79/'Calculating duration'!$C$31)))</f>
        <v/>
      </c>
      <c r="BA79" s="72" t="str">
        <f>IF('Calculating duration'!$F78="","",IF('Calculating duration'!$E78='Calculating duration'!$C$29,'Calculating duration'!$AB78,'Calculating duration'!$F79/(1+BA$21/100)^('Calculating duration'!$E79/'Calculating duration'!$C$31)))</f>
        <v/>
      </c>
      <c r="BB79" s="72" t="str">
        <f>IF('Calculating duration'!$F78="","",IF('Calculating duration'!$E78='Calculating duration'!$C$29,'Calculating duration'!$AB78,'Calculating duration'!$F79/(1+BB$21/100)^('Calculating duration'!$E79/'Calculating duration'!$C$31)))</f>
        <v/>
      </c>
      <c r="BC79" s="72" t="str">
        <f>IF('Calculating duration'!$F78="","",IF('Calculating duration'!$E78='Calculating duration'!$C$29,'Calculating duration'!$AB78,'Calculating duration'!$F79/(1+BC$21/100)^('Calculating duration'!$E79/'Calculating duration'!$C$31)))</f>
        <v/>
      </c>
      <c r="BD79" s="72" t="str">
        <f>IF('Calculating duration'!$F78="","",IF('Calculating duration'!$E78='Calculating duration'!$C$29,'Calculating duration'!$AB78,'Calculating duration'!$F79/(1+BD$21/100)^('Calculating duration'!$E79/'Calculating duration'!$C$31)))</f>
        <v/>
      </c>
      <c r="BE79" s="72" t="str">
        <f>IF('Calculating duration'!$F78="","",IF('Calculating duration'!$E78='Calculating duration'!$C$29,'Calculating duration'!$AB78,'Calculating duration'!$F79/(1+BE$21/100)^('Calculating duration'!$E79/'Calculating duration'!$C$31)))</f>
        <v/>
      </c>
      <c r="BF79" s="72" t="str">
        <f>IF('Calculating duration'!$F78="","",IF('Calculating duration'!$E78='Calculating duration'!$C$29,'Calculating duration'!$AB78,'Calculating duration'!$F79/(1+BF$21/100)^('Calculating duration'!$E79/'Calculating duration'!$C$31)))</f>
        <v/>
      </c>
      <c r="BG79" s="72" t="str">
        <f>IF('Calculating duration'!$F78="","",IF('Calculating duration'!$E78='Calculating duration'!$C$29,'Calculating duration'!$AB78,'Calculating duration'!$F79/(1+BG$21/100)^('Calculating duration'!$E79/'Calculating duration'!$C$31)))</f>
        <v/>
      </c>
      <c r="BH79" s="72" t="str">
        <f>IF('Calculating duration'!$F78="","",IF('Calculating duration'!$E78='Calculating duration'!$C$29,'Calculating duration'!$AB78,'Calculating duration'!$F79/(1+BH$21/100)^('Calculating duration'!$E79/'Calculating duration'!$C$31)))</f>
        <v/>
      </c>
      <c r="BI79" s="72" t="str">
        <f>IF('Calculating duration'!$F78="","",IF('Calculating duration'!$E78='Calculating duration'!$C$29,'Calculating duration'!$AB78,'Calculating duration'!$F79/(1+BI$21/100)^('Calculating duration'!$E79/'Calculating duration'!$C$31)))</f>
        <v/>
      </c>
      <c r="BJ79" s="72" t="str">
        <f>IF('Calculating duration'!$F78="","",IF('Calculating duration'!$E78='Calculating duration'!$C$29,'Calculating duration'!$AB78,'Calculating duration'!$F79/(1+BJ$21/100)^('Calculating duration'!$E79/'Calculating duration'!$C$31)))</f>
        <v/>
      </c>
      <c r="BK79" s="72" t="str">
        <f>IF('Calculating duration'!$F78="","",IF('Calculating duration'!$E78='Calculating duration'!$C$29,'Calculating duration'!$AB78,'Calculating duration'!$F79/(1+BK$21/100)^('Calculating duration'!$E79/'Calculating duration'!$C$31)))</f>
        <v/>
      </c>
      <c r="BL79" s="57">
        <f>IF('Calculating duration'!$F80="",BL78,BL78+AZ79)</f>
        <v>163</v>
      </c>
      <c r="BM79" s="57">
        <f>IF('Calculating duration'!$F80="",BM78,BM78+BA79)</f>
        <v>155.60641680864748</v>
      </c>
      <c r="BN79" s="57">
        <f>IF('Calculating duration'!$F80="",BN78,BN78+BB79)</f>
        <v>148.63778150796722</v>
      </c>
      <c r="BO79" s="57">
        <f>IF('Calculating duration'!$F80="",BO78,BO78+BC79)</f>
        <v>142.0659395050674</v>
      </c>
      <c r="BP79" s="57">
        <f>IF('Calculating duration'!$F80="",BP78,BP78+BD79)</f>
        <v>135.86482143397862</v>
      </c>
      <c r="BQ79" s="57">
        <f>IF('Calculating duration'!$F80="",BQ78,BQ78+BE79)</f>
        <v>130.01027334974205</v>
      </c>
      <c r="BR79" s="57">
        <f>IF('Calculating duration'!$F80="",BR78,BR78+BF79)</f>
        <v>124.47990195703214</v>
      </c>
      <c r="BS79" s="57">
        <f>IF('Calculating duration'!$F80="",BS78,BS78+BG79)</f>
        <v>119.25293343813912</v>
      </c>
      <c r="BT79" s="57">
        <f>IF('Calculating duration'!$F80="",BT78,BT78+BH79)</f>
        <v>114.3100845918527</v>
      </c>
      <c r="BU79" s="57">
        <f>IF('Calculating duration'!$F80="",BU78,BU78+BI79)</f>
        <v>109.6334451255275</v>
      </c>
      <c r="BV79" s="57">
        <f>IF('Calculating duration'!$F80="",BV78,BV78+BJ79)</f>
        <v>105.2063700592233</v>
      </c>
      <c r="BW79" s="57">
        <f>IF('Calculating duration'!$F80="",BW78,BW78+BK79)</f>
        <v>101.01338130491476</v>
      </c>
    </row>
    <row r="80" spans="27:75" x14ac:dyDescent="0.2">
      <c r="AA80" s="72" t="str">
        <f>IF('Calculating duration'!$F80="","",IF('Calculating duration'!$E80='Calculating duration'!$C$29,'Calculating duration'!$AB80,'Calculating duration'!$F81/(1+AA$21/100)^('Calculating duration'!$E81/'Calculating duration'!$C$31)))</f>
        <v/>
      </c>
      <c r="AB80" s="72" t="str">
        <f>IF('Calculating duration'!$F80="","",IF('Calculating duration'!$E80='Calculating duration'!$C$29,'Calculating duration'!$AB80,'Calculating duration'!$F81/(1+AB$21/100)^('Calculating duration'!$E81/'Calculating duration'!$C$31)))</f>
        <v/>
      </c>
      <c r="AC80" s="72" t="str">
        <f>IF('Calculating duration'!$F80="","",IF('Calculating duration'!$E80='Calculating duration'!$C$29,'Calculating duration'!$AB80,'Calculating duration'!$F81/(1+AC$21/100)^('Calculating duration'!$E81/'Calculating duration'!$C$31)))</f>
        <v/>
      </c>
      <c r="AD80" s="72" t="str">
        <f>IF('Calculating duration'!$F80="","",IF('Calculating duration'!$E80='Calculating duration'!$C$29,'Calculating duration'!$AB80,'Calculating duration'!$F81/(1+AD$21/100)^('Calculating duration'!$E81/'Calculating duration'!$C$31)))</f>
        <v/>
      </c>
      <c r="AE80" s="72" t="str">
        <f>IF('Calculating duration'!$F80="","",IF('Calculating duration'!$E80='Calculating duration'!$C$29,'Calculating duration'!$AB80,'Calculating duration'!$F81/(1+AE$21/100)^('Calculating duration'!$E81/'Calculating duration'!$C$31)))</f>
        <v/>
      </c>
      <c r="AF80" s="72" t="str">
        <f>IF('Calculating duration'!$F80="","",IF('Calculating duration'!$E80='Calculating duration'!$C$29,'Calculating duration'!$AB80,'Calculating duration'!$F81/(1+AF$21/100)^('Calculating duration'!$E81/'Calculating duration'!$C$31)))</f>
        <v/>
      </c>
      <c r="AG80" s="72" t="str">
        <f>IF('Calculating duration'!$F80="","",IF('Calculating duration'!$E80='Calculating duration'!$C$29,'Calculating duration'!$AB80,'Calculating duration'!$F81/(1+AG$21/100)^('Calculating duration'!$E81/'Calculating duration'!$C$31)))</f>
        <v/>
      </c>
      <c r="AH80" s="72" t="str">
        <f>IF('Calculating duration'!$F80="","",IF('Calculating duration'!$E80='Calculating duration'!$C$29,'Calculating duration'!$AB80,'Calculating duration'!$F81/(1+AH$21/100)^('Calculating duration'!$E81/'Calculating duration'!$C$31)))</f>
        <v/>
      </c>
      <c r="AI80" s="72" t="str">
        <f>IF('Calculating duration'!$F80="","",IF('Calculating duration'!$E80='Calculating duration'!$C$29,'Calculating duration'!$AB80,'Calculating duration'!$F81/(1+AI$21/100)^('Calculating duration'!$E81/'Calculating duration'!$C$31)))</f>
        <v/>
      </c>
      <c r="AJ80" s="72" t="str">
        <f>IF('Calculating duration'!$F80="","",IF('Calculating duration'!$E80='Calculating duration'!$C$29,'Calculating duration'!$AB80,'Calculating duration'!$F81/(1+AJ$21/100)^('Calculating duration'!$E81/'Calculating duration'!$C$31)))</f>
        <v/>
      </c>
      <c r="AK80" s="72" t="str">
        <f>IF('Calculating duration'!$F80="","",IF('Calculating duration'!$E80='Calculating duration'!$C$29,'Calculating duration'!$AB80,'Calculating duration'!$F81/(1+AK$21/100)^('Calculating duration'!$E81/'Calculating duration'!$C$31)))</f>
        <v/>
      </c>
      <c r="AL80" s="72"/>
      <c r="AM80" s="72"/>
      <c r="AN80" s="57">
        <f>IF('Calculating duration'!$F81="",AN79,AN79+AA80)</f>
        <v>133.62999189254282</v>
      </c>
      <c r="AO80" s="57">
        <f>IF('Calculating duration'!$F81="",AO79,AO79+AB80)</f>
        <v>132.89566527221805</v>
      </c>
      <c r="AP80" s="57">
        <f>IF('Calculating duration'!$F81="",AP79,AP79+AC80)</f>
        <v>132.1665734021974</v>
      </c>
      <c r="AQ80" s="57">
        <f>IF('Calculating duration'!$F81="",AQ79,AQ79+AD80)</f>
        <v>131.44267278476872</v>
      </c>
      <c r="AR80" s="57">
        <f>IF('Calculating duration'!$F81="",AR79,AR79+AE80)</f>
        <v>130.72392032964623</v>
      </c>
      <c r="AS80" s="57">
        <f>IF('Calculating duration'!$F81="",AS79,AS79+AF80)</f>
        <v>130.01027334974205</v>
      </c>
      <c r="AT80" s="57">
        <f>IF('Calculating duration'!$F81="",AT79,AT79+AG80)</f>
        <v>129.3016895569888</v>
      </c>
      <c r="AU80" s="57">
        <f>IF('Calculating duration'!$F81="",AU79,AU79+AH80)</f>
        <v>128.59812705820656</v>
      </c>
      <c r="AV80" s="57">
        <f>IF('Calculating duration'!$F81="",AV79,AV79+AI80)</f>
        <v>127.89954435101922</v>
      </c>
      <c r="AW80" s="57">
        <f>IF('Calculating duration'!$F81="",AW79,AW79+AJ80)</f>
        <v>127.20590031981487</v>
      </c>
      <c r="AX80" s="57">
        <f>IF('Calculating duration'!$F81="",AX79,AX79+AK80)</f>
        <v>126.51715423175449</v>
      </c>
      <c r="AZ80" s="72" t="str">
        <f>IF('Calculating duration'!$F79="","",IF('Calculating duration'!$E79='Calculating duration'!$C$29,'Calculating duration'!$AB79,'Calculating duration'!$F80/(1+AZ$21/100)^('Calculating duration'!$E80/'Calculating duration'!$C$31)))</f>
        <v/>
      </c>
      <c r="BA80" s="72" t="str">
        <f>IF('Calculating duration'!$F79="","",IF('Calculating duration'!$E79='Calculating duration'!$C$29,'Calculating duration'!$AB79,'Calculating duration'!$F80/(1+BA$21/100)^('Calculating duration'!$E80/'Calculating duration'!$C$31)))</f>
        <v/>
      </c>
      <c r="BB80" s="72" t="str">
        <f>IF('Calculating duration'!$F79="","",IF('Calculating duration'!$E79='Calculating duration'!$C$29,'Calculating duration'!$AB79,'Calculating duration'!$F80/(1+BB$21/100)^('Calculating duration'!$E80/'Calculating duration'!$C$31)))</f>
        <v/>
      </c>
      <c r="BC80" s="72" t="str">
        <f>IF('Calculating duration'!$F79="","",IF('Calculating duration'!$E79='Calculating duration'!$C$29,'Calculating duration'!$AB79,'Calculating duration'!$F80/(1+BC$21/100)^('Calculating duration'!$E80/'Calculating duration'!$C$31)))</f>
        <v/>
      </c>
      <c r="BD80" s="72" t="str">
        <f>IF('Calculating duration'!$F79="","",IF('Calculating duration'!$E79='Calculating duration'!$C$29,'Calculating duration'!$AB79,'Calculating duration'!$F80/(1+BD$21/100)^('Calculating duration'!$E80/'Calculating duration'!$C$31)))</f>
        <v/>
      </c>
      <c r="BE80" s="72" t="str">
        <f>IF('Calculating duration'!$F79="","",IF('Calculating duration'!$E79='Calculating duration'!$C$29,'Calculating duration'!$AB79,'Calculating duration'!$F80/(1+BE$21/100)^('Calculating duration'!$E80/'Calculating duration'!$C$31)))</f>
        <v/>
      </c>
      <c r="BF80" s="72" t="str">
        <f>IF('Calculating duration'!$F79="","",IF('Calculating duration'!$E79='Calculating duration'!$C$29,'Calculating duration'!$AB79,'Calculating duration'!$F80/(1+BF$21/100)^('Calculating duration'!$E80/'Calculating duration'!$C$31)))</f>
        <v/>
      </c>
      <c r="BG80" s="72" t="str">
        <f>IF('Calculating duration'!$F79="","",IF('Calculating duration'!$E79='Calculating duration'!$C$29,'Calculating duration'!$AB79,'Calculating duration'!$F80/(1+BG$21/100)^('Calculating duration'!$E80/'Calculating duration'!$C$31)))</f>
        <v/>
      </c>
      <c r="BH80" s="72" t="str">
        <f>IF('Calculating duration'!$F79="","",IF('Calculating duration'!$E79='Calculating duration'!$C$29,'Calculating duration'!$AB79,'Calculating duration'!$F80/(1+BH$21/100)^('Calculating duration'!$E80/'Calculating duration'!$C$31)))</f>
        <v/>
      </c>
      <c r="BI80" s="72" t="str">
        <f>IF('Calculating duration'!$F79="","",IF('Calculating duration'!$E79='Calculating duration'!$C$29,'Calculating duration'!$AB79,'Calculating duration'!$F80/(1+BI$21/100)^('Calculating duration'!$E80/'Calculating duration'!$C$31)))</f>
        <v/>
      </c>
      <c r="BJ80" s="72" t="str">
        <f>IF('Calculating duration'!$F79="","",IF('Calculating duration'!$E79='Calculating duration'!$C$29,'Calculating duration'!$AB79,'Calculating duration'!$F80/(1+BJ$21/100)^('Calculating duration'!$E80/'Calculating duration'!$C$31)))</f>
        <v/>
      </c>
      <c r="BK80" s="72" t="str">
        <f>IF('Calculating duration'!$F79="","",IF('Calculating duration'!$E79='Calculating duration'!$C$29,'Calculating duration'!$AB79,'Calculating duration'!$F80/(1+BK$21/100)^('Calculating duration'!$E80/'Calculating duration'!$C$31)))</f>
        <v/>
      </c>
      <c r="BL80" s="57">
        <f>IF('Calculating duration'!$F81="",BL79,BL79+AZ80)</f>
        <v>163</v>
      </c>
      <c r="BM80" s="57">
        <f>IF('Calculating duration'!$F81="",BM79,BM79+BA80)</f>
        <v>155.60641680864748</v>
      </c>
      <c r="BN80" s="57">
        <f>IF('Calculating duration'!$F81="",BN79,BN79+BB80)</f>
        <v>148.63778150796722</v>
      </c>
      <c r="BO80" s="57">
        <f>IF('Calculating duration'!$F81="",BO79,BO79+BC80)</f>
        <v>142.0659395050674</v>
      </c>
      <c r="BP80" s="57">
        <f>IF('Calculating duration'!$F81="",BP79,BP79+BD80)</f>
        <v>135.86482143397862</v>
      </c>
      <c r="BQ80" s="57">
        <f>IF('Calculating duration'!$F81="",BQ79,BQ79+BE80)</f>
        <v>130.01027334974205</v>
      </c>
      <c r="BR80" s="57">
        <f>IF('Calculating duration'!$F81="",BR79,BR79+BF80)</f>
        <v>124.47990195703214</v>
      </c>
      <c r="BS80" s="57">
        <f>IF('Calculating duration'!$F81="",BS79,BS79+BG80)</f>
        <v>119.25293343813912</v>
      </c>
      <c r="BT80" s="57">
        <f>IF('Calculating duration'!$F81="",BT79,BT79+BH80)</f>
        <v>114.3100845918527</v>
      </c>
      <c r="BU80" s="57">
        <f>IF('Calculating duration'!$F81="",BU79,BU79+BI80)</f>
        <v>109.6334451255275</v>
      </c>
      <c r="BV80" s="57">
        <f>IF('Calculating duration'!$F81="",BV79,BV79+BJ80)</f>
        <v>105.2063700592233</v>
      </c>
      <c r="BW80" s="57">
        <f>IF('Calculating duration'!$F81="",BW79,BW79+BK80)</f>
        <v>101.01338130491476</v>
      </c>
    </row>
    <row r="81" spans="27:75" x14ac:dyDescent="0.2">
      <c r="AA81" s="72" t="str">
        <f>IF('Calculating duration'!$F81="","",IF('Calculating duration'!$E81='Calculating duration'!$C$29,'Calculating duration'!$AB81,'Calculating duration'!$F82/(1+AA$21/100)^('Calculating duration'!$E82/'Calculating duration'!$C$31)))</f>
        <v/>
      </c>
      <c r="AB81" s="72" t="str">
        <f>IF('Calculating duration'!$F81="","",IF('Calculating duration'!$E81='Calculating duration'!$C$29,'Calculating duration'!$AB81,'Calculating duration'!$F82/(1+AB$21/100)^('Calculating duration'!$E82/'Calculating duration'!$C$31)))</f>
        <v/>
      </c>
      <c r="AC81" s="72" t="str">
        <f>IF('Calculating duration'!$F81="","",IF('Calculating duration'!$E81='Calculating duration'!$C$29,'Calculating duration'!$AB81,'Calculating duration'!$F82/(1+AC$21/100)^('Calculating duration'!$E82/'Calculating duration'!$C$31)))</f>
        <v/>
      </c>
      <c r="AD81" s="72" t="str">
        <f>IF('Calculating duration'!$F81="","",IF('Calculating duration'!$E81='Calculating duration'!$C$29,'Calculating duration'!$AB81,'Calculating duration'!$F82/(1+AD$21/100)^('Calculating duration'!$E82/'Calculating duration'!$C$31)))</f>
        <v/>
      </c>
      <c r="AE81" s="72" t="str">
        <f>IF('Calculating duration'!$F81="","",IF('Calculating duration'!$E81='Calculating duration'!$C$29,'Calculating duration'!$AB81,'Calculating duration'!$F82/(1+AE$21/100)^('Calculating duration'!$E82/'Calculating duration'!$C$31)))</f>
        <v/>
      </c>
      <c r="AF81" s="72" t="str">
        <f>IF('Calculating duration'!$F81="","",IF('Calculating duration'!$E81='Calculating duration'!$C$29,'Calculating duration'!$AB81,'Calculating duration'!$F82/(1+AF$21/100)^('Calculating duration'!$E82/'Calculating duration'!$C$31)))</f>
        <v/>
      </c>
      <c r="AG81" s="72" t="str">
        <f>IF('Calculating duration'!$F81="","",IF('Calculating duration'!$E81='Calculating duration'!$C$29,'Calculating duration'!$AB81,'Calculating duration'!$F82/(1+AG$21/100)^('Calculating duration'!$E82/'Calculating duration'!$C$31)))</f>
        <v/>
      </c>
      <c r="AH81" s="72" t="str">
        <f>IF('Calculating duration'!$F81="","",IF('Calculating duration'!$E81='Calculating duration'!$C$29,'Calculating duration'!$AB81,'Calculating duration'!$F82/(1+AH$21/100)^('Calculating duration'!$E82/'Calculating duration'!$C$31)))</f>
        <v/>
      </c>
      <c r="AI81" s="72" t="str">
        <f>IF('Calculating duration'!$F81="","",IF('Calculating duration'!$E81='Calculating duration'!$C$29,'Calculating duration'!$AB81,'Calculating duration'!$F82/(1+AI$21/100)^('Calculating duration'!$E82/'Calculating duration'!$C$31)))</f>
        <v/>
      </c>
      <c r="AJ81" s="72" t="str">
        <f>IF('Calculating duration'!$F81="","",IF('Calculating duration'!$E81='Calculating duration'!$C$29,'Calculating duration'!$AB81,'Calculating duration'!$F82/(1+AJ$21/100)^('Calculating duration'!$E82/'Calculating duration'!$C$31)))</f>
        <v/>
      </c>
      <c r="AK81" s="72" t="str">
        <f>IF('Calculating duration'!$F81="","",IF('Calculating duration'!$E81='Calculating duration'!$C$29,'Calculating duration'!$AB81,'Calculating duration'!$F82/(1+AK$21/100)^('Calculating duration'!$E82/'Calculating duration'!$C$31)))</f>
        <v/>
      </c>
      <c r="AL81" s="72"/>
      <c r="AM81" s="72"/>
      <c r="AN81" s="57">
        <f>IF('Calculating duration'!$F82="",AN80,AN80+AA81)</f>
        <v>133.62999189254282</v>
      </c>
      <c r="AO81" s="57">
        <f>IF('Calculating duration'!$F82="",AO80,AO80+AB81)</f>
        <v>132.89566527221805</v>
      </c>
      <c r="AP81" s="57">
        <f>IF('Calculating duration'!$F82="",AP80,AP80+AC81)</f>
        <v>132.1665734021974</v>
      </c>
      <c r="AQ81" s="57">
        <f>IF('Calculating duration'!$F82="",AQ80,AQ80+AD81)</f>
        <v>131.44267278476872</v>
      </c>
      <c r="AR81" s="57">
        <f>IF('Calculating duration'!$F82="",AR80,AR80+AE81)</f>
        <v>130.72392032964623</v>
      </c>
      <c r="AS81" s="57">
        <f>IF('Calculating duration'!$F82="",AS80,AS80+AF81)</f>
        <v>130.01027334974205</v>
      </c>
      <c r="AT81" s="57">
        <f>IF('Calculating duration'!$F82="",AT80,AT80+AG81)</f>
        <v>129.3016895569888</v>
      </c>
      <c r="AU81" s="57">
        <f>IF('Calculating duration'!$F82="",AU80,AU80+AH81)</f>
        <v>128.59812705820656</v>
      </c>
      <c r="AV81" s="57">
        <f>IF('Calculating duration'!$F82="",AV80,AV80+AI81)</f>
        <v>127.89954435101922</v>
      </c>
      <c r="AW81" s="57">
        <f>IF('Calculating duration'!$F82="",AW80,AW80+AJ81)</f>
        <v>127.20590031981487</v>
      </c>
      <c r="AX81" s="57">
        <f>IF('Calculating duration'!$F82="",AX80,AX80+AK81)</f>
        <v>126.51715423175449</v>
      </c>
      <c r="AZ81" s="72" t="str">
        <f>IF('Calculating duration'!$F80="","",IF('Calculating duration'!$E80='Calculating duration'!$C$29,'Calculating duration'!$AB80,'Calculating duration'!$F81/(1+AZ$21/100)^('Calculating duration'!$E81/'Calculating duration'!$C$31)))</f>
        <v/>
      </c>
      <c r="BA81" s="72" t="str">
        <f>IF('Calculating duration'!$F80="","",IF('Calculating duration'!$E80='Calculating duration'!$C$29,'Calculating duration'!$AB80,'Calculating duration'!$F81/(1+BA$21/100)^('Calculating duration'!$E81/'Calculating duration'!$C$31)))</f>
        <v/>
      </c>
      <c r="BB81" s="72" t="str">
        <f>IF('Calculating duration'!$F80="","",IF('Calculating duration'!$E80='Calculating duration'!$C$29,'Calculating duration'!$AB80,'Calculating duration'!$F81/(1+BB$21/100)^('Calculating duration'!$E81/'Calculating duration'!$C$31)))</f>
        <v/>
      </c>
      <c r="BC81" s="72" t="str">
        <f>IF('Calculating duration'!$F80="","",IF('Calculating duration'!$E80='Calculating duration'!$C$29,'Calculating duration'!$AB80,'Calculating duration'!$F81/(1+BC$21/100)^('Calculating duration'!$E81/'Calculating duration'!$C$31)))</f>
        <v/>
      </c>
      <c r="BD81" s="72" t="str">
        <f>IF('Calculating duration'!$F80="","",IF('Calculating duration'!$E80='Calculating duration'!$C$29,'Calculating duration'!$AB80,'Calculating duration'!$F81/(1+BD$21/100)^('Calculating duration'!$E81/'Calculating duration'!$C$31)))</f>
        <v/>
      </c>
      <c r="BE81" s="72" t="str">
        <f>IF('Calculating duration'!$F80="","",IF('Calculating duration'!$E80='Calculating duration'!$C$29,'Calculating duration'!$AB80,'Calculating duration'!$F81/(1+BE$21/100)^('Calculating duration'!$E81/'Calculating duration'!$C$31)))</f>
        <v/>
      </c>
      <c r="BF81" s="72" t="str">
        <f>IF('Calculating duration'!$F80="","",IF('Calculating duration'!$E80='Calculating duration'!$C$29,'Calculating duration'!$AB80,'Calculating duration'!$F81/(1+BF$21/100)^('Calculating duration'!$E81/'Calculating duration'!$C$31)))</f>
        <v/>
      </c>
      <c r="BG81" s="72" t="str">
        <f>IF('Calculating duration'!$F80="","",IF('Calculating duration'!$E80='Calculating duration'!$C$29,'Calculating duration'!$AB80,'Calculating duration'!$F81/(1+BG$21/100)^('Calculating duration'!$E81/'Calculating duration'!$C$31)))</f>
        <v/>
      </c>
      <c r="BH81" s="72" t="str">
        <f>IF('Calculating duration'!$F80="","",IF('Calculating duration'!$E80='Calculating duration'!$C$29,'Calculating duration'!$AB80,'Calculating duration'!$F81/(1+BH$21/100)^('Calculating duration'!$E81/'Calculating duration'!$C$31)))</f>
        <v/>
      </c>
      <c r="BI81" s="72" t="str">
        <f>IF('Calculating duration'!$F80="","",IF('Calculating duration'!$E80='Calculating duration'!$C$29,'Calculating duration'!$AB80,'Calculating duration'!$F81/(1+BI$21/100)^('Calculating duration'!$E81/'Calculating duration'!$C$31)))</f>
        <v/>
      </c>
      <c r="BJ81" s="72" t="str">
        <f>IF('Calculating duration'!$F80="","",IF('Calculating duration'!$E80='Calculating duration'!$C$29,'Calculating duration'!$AB80,'Calculating duration'!$F81/(1+BJ$21/100)^('Calculating duration'!$E81/'Calculating duration'!$C$31)))</f>
        <v/>
      </c>
      <c r="BK81" s="72" t="str">
        <f>IF('Calculating duration'!$F80="","",IF('Calculating duration'!$E80='Calculating duration'!$C$29,'Calculating duration'!$AB80,'Calculating duration'!$F81/(1+BK$21/100)^('Calculating duration'!$E81/'Calculating duration'!$C$31)))</f>
        <v/>
      </c>
      <c r="BL81" s="57">
        <f>IF('Calculating duration'!$F82="",BL80,BL80+AZ81)</f>
        <v>163</v>
      </c>
      <c r="BM81" s="57">
        <f>IF('Calculating duration'!$F82="",BM80,BM80+BA81)</f>
        <v>155.60641680864748</v>
      </c>
      <c r="BN81" s="57">
        <f>IF('Calculating duration'!$F82="",BN80,BN80+BB81)</f>
        <v>148.63778150796722</v>
      </c>
      <c r="BO81" s="57">
        <f>IF('Calculating duration'!$F82="",BO80,BO80+BC81)</f>
        <v>142.0659395050674</v>
      </c>
      <c r="BP81" s="57">
        <f>IF('Calculating duration'!$F82="",BP80,BP80+BD81)</f>
        <v>135.86482143397862</v>
      </c>
      <c r="BQ81" s="57">
        <f>IF('Calculating duration'!$F82="",BQ80,BQ80+BE81)</f>
        <v>130.01027334974205</v>
      </c>
      <c r="BR81" s="57">
        <f>IF('Calculating duration'!$F82="",BR80,BR80+BF81)</f>
        <v>124.47990195703214</v>
      </c>
      <c r="BS81" s="57">
        <f>IF('Calculating duration'!$F82="",BS80,BS80+BG81)</f>
        <v>119.25293343813912</v>
      </c>
      <c r="BT81" s="57">
        <f>IF('Calculating duration'!$F82="",BT80,BT80+BH81)</f>
        <v>114.3100845918527</v>
      </c>
      <c r="BU81" s="57">
        <f>IF('Calculating duration'!$F82="",BU80,BU80+BI81)</f>
        <v>109.6334451255275</v>
      </c>
      <c r="BV81" s="57">
        <f>IF('Calculating duration'!$F82="",BV80,BV80+BJ81)</f>
        <v>105.2063700592233</v>
      </c>
      <c r="BW81" s="57">
        <f>IF('Calculating duration'!$F82="",BW80,BW80+BK81)</f>
        <v>101.01338130491476</v>
      </c>
    </row>
    <row r="82" spans="27:75" x14ac:dyDescent="0.2">
      <c r="AA82" s="72" t="str">
        <f>IF('Calculating duration'!$F82="","",IF('Calculating duration'!$E82='Calculating duration'!$C$29,'Calculating duration'!$AB82,'Calculating duration'!$F83/(1+AA$21/100)^('Calculating duration'!$E83/'Calculating duration'!$C$31)))</f>
        <v/>
      </c>
      <c r="AB82" s="72" t="str">
        <f>IF('Calculating duration'!$F82="","",IF('Calculating duration'!$E82='Calculating duration'!$C$29,'Calculating duration'!$AB82,'Calculating duration'!$F83/(1+AB$21/100)^('Calculating duration'!$E83/'Calculating duration'!$C$31)))</f>
        <v/>
      </c>
      <c r="AC82" s="72" t="str">
        <f>IF('Calculating duration'!$F82="","",IF('Calculating duration'!$E82='Calculating duration'!$C$29,'Calculating duration'!$AB82,'Calculating duration'!$F83/(1+AC$21/100)^('Calculating duration'!$E83/'Calculating duration'!$C$31)))</f>
        <v/>
      </c>
      <c r="AD82" s="72" t="str">
        <f>IF('Calculating duration'!$F82="","",IF('Calculating duration'!$E82='Calculating duration'!$C$29,'Calculating duration'!$AB82,'Calculating duration'!$F83/(1+AD$21/100)^('Calculating duration'!$E83/'Calculating duration'!$C$31)))</f>
        <v/>
      </c>
      <c r="AE82" s="72" t="str">
        <f>IF('Calculating duration'!$F82="","",IF('Calculating duration'!$E82='Calculating duration'!$C$29,'Calculating duration'!$AB82,'Calculating duration'!$F83/(1+AE$21/100)^('Calculating duration'!$E83/'Calculating duration'!$C$31)))</f>
        <v/>
      </c>
      <c r="AF82" s="72" t="str">
        <f>IF('Calculating duration'!$F82="","",IF('Calculating duration'!$E82='Calculating duration'!$C$29,'Calculating duration'!$AB82,'Calculating duration'!$F83/(1+AF$21/100)^('Calculating duration'!$E83/'Calculating duration'!$C$31)))</f>
        <v/>
      </c>
      <c r="AG82" s="72" t="str">
        <f>IF('Calculating duration'!$F82="","",IF('Calculating duration'!$E82='Calculating duration'!$C$29,'Calculating duration'!$AB82,'Calculating duration'!$F83/(1+AG$21/100)^('Calculating duration'!$E83/'Calculating duration'!$C$31)))</f>
        <v/>
      </c>
      <c r="AH82" s="72" t="str">
        <f>IF('Calculating duration'!$F82="","",IF('Calculating duration'!$E82='Calculating duration'!$C$29,'Calculating duration'!$AB82,'Calculating duration'!$F83/(1+AH$21/100)^('Calculating duration'!$E83/'Calculating duration'!$C$31)))</f>
        <v/>
      </c>
      <c r="AI82" s="72" t="str">
        <f>IF('Calculating duration'!$F82="","",IF('Calculating duration'!$E82='Calculating duration'!$C$29,'Calculating duration'!$AB82,'Calculating duration'!$F83/(1+AI$21/100)^('Calculating duration'!$E83/'Calculating duration'!$C$31)))</f>
        <v/>
      </c>
      <c r="AJ82" s="72" t="str">
        <f>IF('Calculating duration'!$F82="","",IF('Calculating duration'!$E82='Calculating duration'!$C$29,'Calculating duration'!$AB82,'Calculating duration'!$F83/(1+AJ$21/100)^('Calculating duration'!$E83/'Calculating duration'!$C$31)))</f>
        <v/>
      </c>
      <c r="AK82" s="72" t="str">
        <f>IF('Calculating duration'!$F82="","",IF('Calculating duration'!$E82='Calculating duration'!$C$29,'Calculating duration'!$AB82,'Calculating duration'!$F83/(1+AK$21/100)^('Calculating duration'!$E83/'Calculating duration'!$C$31)))</f>
        <v/>
      </c>
      <c r="AL82" s="72"/>
      <c r="AM82" s="72"/>
      <c r="AN82" s="57">
        <f>IF('Calculating duration'!$F83="",AN81,AN81+AA82)</f>
        <v>133.62999189254282</v>
      </c>
      <c r="AO82" s="57">
        <f>IF('Calculating duration'!$F83="",AO81,AO81+AB82)</f>
        <v>132.89566527221805</v>
      </c>
      <c r="AP82" s="57">
        <f>IF('Calculating duration'!$F83="",AP81,AP81+AC82)</f>
        <v>132.1665734021974</v>
      </c>
      <c r="AQ82" s="57">
        <f>IF('Calculating duration'!$F83="",AQ81,AQ81+AD82)</f>
        <v>131.44267278476872</v>
      </c>
      <c r="AR82" s="57">
        <f>IF('Calculating duration'!$F83="",AR81,AR81+AE82)</f>
        <v>130.72392032964623</v>
      </c>
      <c r="AS82" s="57">
        <f>IF('Calculating duration'!$F83="",AS81,AS81+AF82)</f>
        <v>130.01027334974205</v>
      </c>
      <c r="AT82" s="57">
        <f>IF('Calculating duration'!$F83="",AT81,AT81+AG82)</f>
        <v>129.3016895569888</v>
      </c>
      <c r="AU82" s="57">
        <f>IF('Calculating duration'!$F83="",AU81,AU81+AH82)</f>
        <v>128.59812705820656</v>
      </c>
      <c r="AV82" s="57">
        <f>IF('Calculating duration'!$F83="",AV81,AV81+AI82)</f>
        <v>127.89954435101922</v>
      </c>
      <c r="AW82" s="57">
        <f>IF('Calculating duration'!$F83="",AW81,AW81+AJ82)</f>
        <v>127.20590031981487</v>
      </c>
      <c r="AX82" s="57">
        <f>IF('Calculating duration'!$F83="",AX81,AX81+AK82)</f>
        <v>126.51715423175449</v>
      </c>
      <c r="AZ82" s="72" t="str">
        <f>IF('Calculating duration'!$F81="","",IF('Calculating duration'!$E81='Calculating duration'!$C$29,'Calculating duration'!$AB81,'Calculating duration'!$F82/(1+AZ$21/100)^('Calculating duration'!$E82/'Calculating duration'!$C$31)))</f>
        <v/>
      </c>
      <c r="BA82" s="72" t="str">
        <f>IF('Calculating duration'!$F81="","",IF('Calculating duration'!$E81='Calculating duration'!$C$29,'Calculating duration'!$AB81,'Calculating duration'!$F82/(1+BA$21/100)^('Calculating duration'!$E82/'Calculating duration'!$C$31)))</f>
        <v/>
      </c>
      <c r="BB82" s="72" t="str">
        <f>IF('Calculating duration'!$F81="","",IF('Calculating duration'!$E81='Calculating duration'!$C$29,'Calculating duration'!$AB81,'Calculating duration'!$F82/(1+BB$21/100)^('Calculating duration'!$E82/'Calculating duration'!$C$31)))</f>
        <v/>
      </c>
      <c r="BC82" s="72" t="str">
        <f>IF('Calculating duration'!$F81="","",IF('Calculating duration'!$E81='Calculating duration'!$C$29,'Calculating duration'!$AB81,'Calculating duration'!$F82/(1+BC$21/100)^('Calculating duration'!$E82/'Calculating duration'!$C$31)))</f>
        <v/>
      </c>
      <c r="BD82" s="72" t="str">
        <f>IF('Calculating duration'!$F81="","",IF('Calculating duration'!$E81='Calculating duration'!$C$29,'Calculating duration'!$AB81,'Calculating duration'!$F82/(1+BD$21/100)^('Calculating duration'!$E82/'Calculating duration'!$C$31)))</f>
        <v/>
      </c>
      <c r="BE82" s="72" t="str">
        <f>IF('Calculating duration'!$F81="","",IF('Calculating duration'!$E81='Calculating duration'!$C$29,'Calculating duration'!$AB81,'Calculating duration'!$F82/(1+BE$21/100)^('Calculating duration'!$E82/'Calculating duration'!$C$31)))</f>
        <v/>
      </c>
      <c r="BF82" s="72" t="str">
        <f>IF('Calculating duration'!$F81="","",IF('Calculating duration'!$E81='Calculating duration'!$C$29,'Calculating duration'!$AB81,'Calculating duration'!$F82/(1+BF$21/100)^('Calculating duration'!$E82/'Calculating duration'!$C$31)))</f>
        <v/>
      </c>
      <c r="BG82" s="72" t="str">
        <f>IF('Calculating duration'!$F81="","",IF('Calculating duration'!$E81='Calculating duration'!$C$29,'Calculating duration'!$AB81,'Calculating duration'!$F82/(1+BG$21/100)^('Calculating duration'!$E82/'Calculating duration'!$C$31)))</f>
        <v/>
      </c>
      <c r="BH82" s="72" t="str">
        <f>IF('Calculating duration'!$F81="","",IF('Calculating duration'!$E81='Calculating duration'!$C$29,'Calculating duration'!$AB81,'Calculating duration'!$F82/(1+BH$21/100)^('Calculating duration'!$E82/'Calculating duration'!$C$31)))</f>
        <v/>
      </c>
      <c r="BI82" s="72" t="str">
        <f>IF('Calculating duration'!$F81="","",IF('Calculating duration'!$E81='Calculating duration'!$C$29,'Calculating duration'!$AB81,'Calculating duration'!$F82/(1+BI$21/100)^('Calculating duration'!$E82/'Calculating duration'!$C$31)))</f>
        <v/>
      </c>
      <c r="BJ82" s="72" t="str">
        <f>IF('Calculating duration'!$F81="","",IF('Calculating duration'!$E81='Calculating duration'!$C$29,'Calculating duration'!$AB81,'Calculating duration'!$F82/(1+BJ$21/100)^('Calculating duration'!$E82/'Calculating duration'!$C$31)))</f>
        <v/>
      </c>
      <c r="BK82" s="72" t="str">
        <f>IF('Calculating duration'!$F81="","",IF('Calculating duration'!$E81='Calculating duration'!$C$29,'Calculating duration'!$AB81,'Calculating duration'!$F82/(1+BK$21/100)^('Calculating duration'!$E82/'Calculating duration'!$C$31)))</f>
        <v/>
      </c>
      <c r="BL82" s="57">
        <f>IF('Calculating duration'!$F83="",BL81,BL81+AZ82)</f>
        <v>163</v>
      </c>
      <c r="BM82" s="57">
        <f>IF('Calculating duration'!$F83="",BM81,BM81+BA82)</f>
        <v>155.60641680864748</v>
      </c>
      <c r="BN82" s="57">
        <f>IF('Calculating duration'!$F83="",BN81,BN81+BB82)</f>
        <v>148.63778150796722</v>
      </c>
      <c r="BO82" s="57">
        <f>IF('Calculating duration'!$F83="",BO81,BO81+BC82)</f>
        <v>142.0659395050674</v>
      </c>
      <c r="BP82" s="57">
        <f>IF('Calculating duration'!$F83="",BP81,BP81+BD82)</f>
        <v>135.86482143397862</v>
      </c>
      <c r="BQ82" s="57">
        <f>IF('Calculating duration'!$F83="",BQ81,BQ81+BE82)</f>
        <v>130.01027334974205</v>
      </c>
      <c r="BR82" s="57">
        <f>IF('Calculating duration'!$F83="",BR81,BR81+BF82)</f>
        <v>124.47990195703214</v>
      </c>
      <c r="BS82" s="57">
        <f>IF('Calculating duration'!$F83="",BS81,BS81+BG82)</f>
        <v>119.25293343813912</v>
      </c>
      <c r="BT82" s="57">
        <f>IF('Calculating duration'!$F83="",BT81,BT81+BH82)</f>
        <v>114.3100845918527</v>
      </c>
      <c r="BU82" s="57">
        <f>IF('Calculating duration'!$F83="",BU81,BU81+BI82)</f>
        <v>109.6334451255275</v>
      </c>
      <c r="BV82" s="57">
        <f>IF('Calculating duration'!$F83="",BV81,BV81+BJ82)</f>
        <v>105.2063700592233</v>
      </c>
      <c r="BW82" s="57">
        <f>IF('Calculating duration'!$F83="",BW81,BW81+BK82)</f>
        <v>101.01338130491476</v>
      </c>
    </row>
    <row r="83" spans="27:75" x14ac:dyDescent="0.2">
      <c r="AA83" s="72" t="str">
        <f>IF('Calculating duration'!$F83="","",IF('Calculating duration'!$E83='Calculating duration'!$C$29,'Calculating duration'!$AB83,'Calculating duration'!$F84/(1+AA$21/100)^('Calculating duration'!$E84/'Calculating duration'!$C$31)))</f>
        <v/>
      </c>
      <c r="AB83" s="72" t="str">
        <f>IF('Calculating duration'!$F83="","",IF('Calculating duration'!$E83='Calculating duration'!$C$29,'Calculating duration'!$AB83,'Calculating duration'!$F84/(1+AB$21/100)^('Calculating duration'!$E84/'Calculating duration'!$C$31)))</f>
        <v/>
      </c>
      <c r="AC83" s="72" t="str">
        <f>IF('Calculating duration'!$F83="","",IF('Calculating duration'!$E83='Calculating duration'!$C$29,'Calculating duration'!$AB83,'Calculating duration'!$F84/(1+AC$21/100)^('Calculating duration'!$E84/'Calculating duration'!$C$31)))</f>
        <v/>
      </c>
      <c r="AD83" s="72" t="str">
        <f>IF('Calculating duration'!$F83="","",IF('Calculating duration'!$E83='Calculating duration'!$C$29,'Calculating duration'!$AB83,'Calculating duration'!$F84/(1+AD$21/100)^('Calculating duration'!$E84/'Calculating duration'!$C$31)))</f>
        <v/>
      </c>
      <c r="AE83" s="72" t="str">
        <f>IF('Calculating duration'!$F83="","",IF('Calculating duration'!$E83='Calculating duration'!$C$29,'Calculating duration'!$AB83,'Calculating duration'!$F84/(1+AE$21/100)^('Calculating duration'!$E84/'Calculating duration'!$C$31)))</f>
        <v/>
      </c>
      <c r="AF83" s="72" t="str">
        <f>IF('Calculating duration'!$F83="","",IF('Calculating duration'!$E83='Calculating duration'!$C$29,'Calculating duration'!$AB83,'Calculating duration'!$F84/(1+AF$21/100)^('Calculating duration'!$E84/'Calculating duration'!$C$31)))</f>
        <v/>
      </c>
      <c r="AG83" s="72" t="str">
        <f>IF('Calculating duration'!$F83="","",IF('Calculating duration'!$E83='Calculating duration'!$C$29,'Calculating duration'!$AB83,'Calculating duration'!$F84/(1+AG$21/100)^('Calculating duration'!$E84/'Calculating duration'!$C$31)))</f>
        <v/>
      </c>
      <c r="AH83" s="72" t="str">
        <f>IF('Calculating duration'!$F83="","",IF('Calculating duration'!$E83='Calculating duration'!$C$29,'Calculating duration'!$AB83,'Calculating duration'!$F84/(1+AH$21/100)^('Calculating duration'!$E84/'Calculating duration'!$C$31)))</f>
        <v/>
      </c>
      <c r="AI83" s="72" t="str">
        <f>IF('Calculating duration'!$F83="","",IF('Calculating duration'!$E83='Calculating duration'!$C$29,'Calculating duration'!$AB83,'Calculating duration'!$F84/(1+AI$21/100)^('Calculating duration'!$E84/'Calculating duration'!$C$31)))</f>
        <v/>
      </c>
      <c r="AJ83" s="72" t="str">
        <f>IF('Calculating duration'!$F83="","",IF('Calculating duration'!$E83='Calculating duration'!$C$29,'Calculating duration'!$AB83,'Calculating duration'!$F84/(1+AJ$21/100)^('Calculating duration'!$E84/'Calculating duration'!$C$31)))</f>
        <v/>
      </c>
      <c r="AK83" s="72" t="str">
        <f>IF('Calculating duration'!$F83="","",IF('Calculating duration'!$E83='Calculating duration'!$C$29,'Calculating duration'!$AB83,'Calculating duration'!$F84/(1+AK$21/100)^('Calculating duration'!$E84/'Calculating duration'!$C$31)))</f>
        <v/>
      </c>
      <c r="AL83" s="72"/>
      <c r="AM83" s="72"/>
      <c r="AN83" s="57">
        <f>IF('Calculating duration'!$F84="",AN82,AN82+AA83)</f>
        <v>133.62999189254282</v>
      </c>
      <c r="AO83" s="57">
        <f>IF('Calculating duration'!$F84="",AO82,AO82+AB83)</f>
        <v>132.89566527221805</v>
      </c>
      <c r="AP83" s="57">
        <f>IF('Calculating duration'!$F84="",AP82,AP82+AC83)</f>
        <v>132.1665734021974</v>
      </c>
      <c r="AQ83" s="57">
        <f>IF('Calculating duration'!$F84="",AQ82,AQ82+AD83)</f>
        <v>131.44267278476872</v>
      </c>
      <c r="AR83" s="57">
        <f>IF('Calculating duration'!$F84="",AR82,AR82+AE83)</f>
        <v>130.72392032964623</v>
      </c>
      <c r="AS83" s="57">
        <f>IF('Calculating duration'!$F84="",AS82,AS82+AF83)</f>
        <v>130.01027334974205</v>
      </c>
      <c r="AT83" s="57">
        <f>IF('Calculating duration'!$F84="",AT82,AT82+AG83)</f>
        <v>129.3016895569888</v>
      </c>
      <c r="AU83" s="57">
        <f>IF('Calculating duration'!$F84="",AU82,AU82+AH83)</f>
        <v>128.59812705820656</v>
      </c>
      <c r="AV83" s="57">
        <f>IF('Calculating duration'!$F84="",AV82,AV82+AI83)</f>
        <v>127.89954435101922</v>
      </c>
      <c r="AW83" s="57">
        <f>IF('Calculating duration'!$F84="",AW82,AW82+AJ83)</f>
        <v>127.20590031981487</v>
      </c>
      <c r="AX83" s="57">
        <f>IF('Calculating duration'!$F84="",AX82,AX82+AK83)</f>
        <v>126.51715423175449</v>
      </c>
      <c r="AZ83" s="72" t="str">
        <f>IF('Calculating duration'!$F82="","",IF('Calculating duration'!$E82='Calculating duration'!$C$29,'Calculating duration'!$AB82,'Calculating duration'!$F83/(1+AZ$21/100)^('Calculating duration'!$E83/'Calculating duration'!$C$31)))</f>
        <v/>
      </c>
      <c r="BA83" s="72" t="str">
        <f>IF('Calculating duration'!$F82="","",IF('Calculating duration'!$E82='Calculating duration'!$C$29,'Calculating duration'!$AB82,'Calculating duration'!$F83/(1+BA$21/100)^('Calculating duration'!$E83/'Calculating duration'!$C$31)))</f>
        <v/>
      </c>
      <c r="BB83" s="72" t="str">
        <f>IF('Calculating duration'!$F82="","",IF('Calculating duration'!$E82='Calculating duration'!$C$29,'Calculating duration'!$AB82,'Calculating duration'!$F83/(1+BB$21/100)^('Calculating duration'!$E83/'Calculating duration'!$C$31)))</f>
        <v/>
      </c>
      <c r="BC83" s="72" t="str">
        <f>IF('Calculating duration'!$F82="","",IF('Calculating duration'!$E82='Calculating duration'!$C$29,'Calculating duration'!$AB82,'Calculating duration'!$F83/(1+BC$21/100)^('Calculating duration'!$E83/'Calculating duration'!$C$31)))</f>
        <v/>
      </c>
      <c r="BD83" s="72" t="str">
        <f>IF('Calculating duration'!$F82="","",IF('Calculating duration'!$E82='Calculating duration'!$C$29,'Calculating duration'!$AB82,'Calculating duration'!$F83/(1+BD$21/100)^('Calculating duration'!$E83/'Calculating duration'!$C$31)))</f>
        <v/>
      </c>
      <c r="BE83" s="72" t="str">
        <f>IF('Calculating duration'!$F82="","",IF('Calculating duration'!$E82='Calculating duration'!$C$29,'Calculating duration'!$AB82,'Calculating duration'!$F83/(1+BE$21/100)^('Calculating duration'!$E83/'Calculating duration'!$C$31)))</f>
        <v/>
      </c>
      <c r="BF83" s="72" t="str">
        <f>IF('Calculating duration'!$F82="","",IF('Calculating duration'!$E82='Calculating duration'!$C$29,'Calculating duration'!$AB82,'Calculating duration'!$F83/(1+BF$21/100)^('Calculating duration'!$E83/'Calculating duration'!$C$31)))</f>
        <v/>
      </c>
      <c r="BG83" s="72" t="str">
        <f>IF('Calculating duration'!$F82="","",IF('Calculating duration'!$E82='Calculating duration'!$C$29,'Calculating duration'!$AB82,'Calculating duration'!$F83/(1+BG$21/100)^('Calculating duration'!$E83/'Calculating duration'!$C$31)))</f>
        <v/>
      </c>
      <c r="BH83" s="72" t="str">
        <f>IF('Calculating duration'!$F82="","",IF('Calculating duration'!$E82='Calculating duration'!$C$29,'Calculating duration'!$AB82,'Calculating duration'!$F83/(1+BH$21/100)^('Calculating duration'!$E83/'Calculating duration'!$C$31)))</f>
        <v/>
      </c>
      <c r="BI83" s="72" t="str">
        <f>IF('Calculating duration'!$F82="","",IF('Calculating duration'!$E82='Calculating duration'!$C$29,'Calculating duration'!$AB82,'Calculating duration'!$F83/(1+BI$21/100)^('Calculating duration'!$E83/'Calculating duration'!$C$31)))</f>
        <v/>
      </c>
      <c r="BJ83" s="72" t="str">
        <f>IF('Calculating duration'!$F82="","",IF('Calculating duration'!$E82='Calculating duration'!$C$29,'Calculating duration'!$AB82,'Calculating duration'!$F83/(1+BJ$21/100)^('Calculating duration'!$E83/'Calculating duration'!$C$31)))</f>
        <v/>
      </c>
      <c r="BK83" s="72" t="str">
        <f>IF('Calculating duration'!$F82="","",IF('Calculating duration'!$E82='Calculating duration'!$C$29,'Calculating duration'!$AB82,'Calculating duration'!$F83/(1+BK$21/100)^('Calculating duration'!$E83/'Calculating duration'!$C$31)))</f>
        <v/>
      </c>
      <c r="BL83" s="57">
        <f>IF('Calculating duration'!$F84="",BL82,BL82+AZ83)</f>
        <v>163</v>
      </c>
      <c r="BM83" s="57">
        <f>IF('Calculating duration'!$F84="",BM82,BM82+BA83)</f>
        <v>155.60641680864748</v>
      </c>
      <c r="BN83" s="57">
        <f>IF('Calculating duration'!$F84="",BN82,BN82+BB83)</f>
        <v>148.63778150796722</v>
      </c>
      <c r="BO83" s="57">
        <f>IF('Calculating duration'!$F84="",BO82,BO82+BC83)</f>
        <v>142.0659395050674</v>
      </c>
      <c r="BP83" s="57">
        <f>IF('Calculating duration'!$F84="",BP82,BP82+BD83)</f>
        <v>135.86482143397862</v>
      </c>
      <c r="BQ83" s="57">
        <f>IF('Calculating duration'!$F84="",BQ82,BQ82+BE83)</f>
        <v>130.01027334974205</v>
      </c>
      <c r="BR83" s="57">
        <f>IF('Calculating duration'!$F84="",BR82,BR82+BF83)</f>
        <v>124.47990195703214</v>
      </c>
      <c r="BS83" s="57">
        <f>IF('Calculating duration'!$F84="",BS82,BS82+BG83)</f>
        <v>119.25293343813912</v>
      </c>
      <c r="BT83" s="57">
        <f>IF('Calculating duration'!$F84="",BT82,BT82+BH83)</f>
        <v>114.3100845918527</v>
      </c>
      <c r="BU83" s="57">
        <f>IF('Calculating duration'!$F84="",BU82,BU82+BI83)</f>
        <v>109.6334451255275</v>
      </c>
      <c r="BV83" s="57">
        <f>IF('Calculating duration'!$F84="",BV82,BV82+BJ83)</f>
        <v>105.2063700592233</v>
      </c>
      <c r="BW83" s="57">
        <f>IF('Calculating duration'!$F84="",BW82,BW82+BK83)</f>
        <v>101.01338130491476</v>
      </c>
    </row>
    <row r="84" spans="27:75" x14ac:dyDescent="0.2">
      <c r="AA84" s="72" t="str">
        <f>IF('Calculating duration'!$F84="","",IF('Calculating duration'!$E84='Calculating duration'!$C$29,'Calculating duration'!$AB84,'Calculating duration'!$F85/(1+AA$21/100)^('Calculating duration'!$E85/'Calculating duration'!$C$31)))</f>
        <v/>
      </c>
      <c r="AB84" s="72" t="str">
        <f>IF('Calculating duration'!$F84="","",IF('Calculating duration'!$E84='Calculating duration'!$C$29,'Calculating duration'!$AB84,'Calculating duration'!$F85/(1+AB$21/100)^('Calculating duration'!$E85/'Calculating duration'!$C$31)))</f>
        <v/>
      </c>
      <c r="AC84" s="72" t="str">
        <f>IF('Calculating duration'!$F84="","",IF('Calculating duration'!$E84='Calculating duration'!$C$29,'Calculating duration'!$AB84,'Calculating duration'!$F85/(1+AC$21/100)^('Calculating duration'!$E85/'Calculating duration'!$C$31)))</f>
        <v/>
      </c>
      <c r="AD84" s="72" t="str">
        <f>IF('Calculating duration'!$F84="","",IF('Calculating duration'!$E84='Calculating duration'!$C$29,'Calculating duration'!$AB84,'Calculating duration'!$F85/(1+AD$21/100)^('Calculating duration'!$E85/'Calculating duration'!$C$31)))</f>
        <v/>
      </c>
      <c r="AE84" s="72" t="str">
        <f>IF('Calculating duration'!$F84="","",IF('Calculating duration'!$E84='Calculating duration'!$C$29,'Calculating duration'!$AB84,'Calculating duration'!$F85/(1+AE$21/100)^('Calculating duration'!$E85/'Calculating duration'!$C$31)))</f>
        <v/>
      </c>
      <c r="AF84" s="72" t="str">
        <f>IF('Calculating duration'!$F84="","",IF('Calculating duration'!$E84='Calculating duration'!$C$29,'Calculating duration'!$AB84,'Calculating duration'!$F85/(1+AF$21/100)^('Calculating duration'!$E85/'Calculating duration'!$C$31)))</f>
        <v/>
      </c>
      <c r="AG84" s="72" t="str">
        <f>IF('Calculating duration'!$F84="","",IF('Calculating duration'!$E84='Calculating duration'!$C$29,'Calculating duration'!$AB84,'Calculating duration'!$F85/(1+AG$21/100)^('Calculating duration'!$E85/'Calculating duration'!$C$31)))</f>
        <v/>
      </c>
      <c r="AH84" s="72" t="str">
        <f>IF('Calculating duration'!$F84="","",IF('Calculating duration'!$E84='Calculating duration'!$C$29,'Calculating duration'!$AB84,'Calculating duration'!$F85/(1+AH$21/100)^('Calculating duration'!$E85/'Calculating duration'!$C$31)))</f>
        <v/>
      </c>
      <c r="AI84" s="72" t="str">
        <f>IF('Calculating duration'!$F84="","",IF('Calculating duration'!$E84='Calculating duration'!$C$29,'Calculating duration'!$AB84,'Calculating duration'!$F85/(1+AI$21/100)^('Calculating duration'!$E85/'Calculating duration'!$C$31)))</f>
        <v/>
      </c>
      <c r="AJ84" s="72" t="str">
        <f>IF('Calculating duration'!$F84="","",IF('Calculating duration'!$E84='Calculating duration'!$C$29,'Calculating duration'!$AB84,'Calculating duration'!$F85/(1+AJ$21/100)^('Calculating duration'!$E85/'Calculating duration'!$C$31)))</f>
        <v/>
      </c>
      <c r="AK84" s="72" t="str">
        <f>IF('Calculating duration'!$F84="","",IF('Calculating duration'!$E84='Calculating duration'!$C$29,'Calculating duration'!$AB84,'Calculating duration'!$F85/(1+AK$21/100)^('Calculating duration'!$E85/'Calculating duration'!$C$31)))</f>
        <v/>
      </c>
      <c r="AL84" s="72"/>
      <c r="AM84" s="72"/>
      <c r="AN84" s="57">
        <f>IF('Calculating duration'!$F85="",AN83,AN83+AA84)</f>
        <v>133.62999189254282</v>
      </c>
      <c r="AO84" s="57">
        <f>IF('Calculating duration'!$F85="",AO83,AO83+AB84)</f>
        <v>132.89566527221805</v>
      </c>
      <c r="AP84" s="57">
        <f>IF('Calculating duration'!$F85="",AP83,AP83+AC84)</f>
        <v>132.1665734021974</v>
      </c>
      <c r="AQ84" s="57">
        <f>IF('Calculating duration'!$F85="",AQ83,AQ83+AD84)</f>
        <v>131.44267278476872</v>
      </c>
      <c r="AR84" s="57">
        <f>IF('Calculating duration'!$F85="",AR83,AR83+AE84)</f>
        <v>130.72392032964623</v>
      </c>
      <c r="AS84" s="57">
        <f>IF('Calculating duration'!$F85="",AS83,AS83+AF84)</f>
        <v>130.01027334974205</v>
      </c>
      <c r="AT84" s="57">
        <f>IF('Calculating duration'!$F85="",AT83,AT83+AG84)</f>
        <v>129.3016895569888</v>
      </c>
      <c r="AU84" s="57">
        <f>IF('Calculating duration'!$F85="",AU83,AU83+AH84)</f>
        <v>128.59812705820656</v>
      </c>
      <c r="AV84" s="57">
        <f>IF('Calculating duration'!$F85="",AV83,AV83+AI84)</f>
        <v>127.89954435101922</v>
      </c>
      <c r="AW84" s="57">
        <f>IF('Calculating duration'!$F85="",AW83,AW83+AJ84)</f>
        <v>127.20590031981487</v>
      </c>
      <c r="AX84" s="57">
        <f>IF('Calculating duration'!$F85="",AX83,AX83+AK84)</f>
        <v>126.51715423175449</v>
      </c>
      <c r="AZ84" s="72" t="str">
        <f>IF('Calculating duration'!$F83="","",IF('Calculating duration'!$E83='Calculating duration'!$C$29,'Calculating duration'!$AB83,'Calculating duration'!$F84/(1+AZ$21/100)^('Calculating duration'!$E84/'Calculating duration'!$C$31)))</f>
        <v/>
      </c>
      <c r="BA84" s="72" t="str">
        <f>IF('Calculating duration'!$F83="","",IF('Calculating duration'!$E83='Calculating duration'!$C$29,'Calculating duration'!$AB83,'Calculating duration'!$F84/(1+BA$21/100)^('Calculating duration'!$E84/'Calculating duration'!$C$31)))</f>
        <v/>
      </c>
      <c r="BB84" s="72" t="str">
        <f>IF('Calculating duration'!$F83="","",IF('Calculating duration'!$E83='Calculating duration'!$C$29,'Calculating duration'!$AB83,'Calculating duration'!$F84/(1+BB$21/100)^('Calculating duration'!$E84/'Calculating duration'!$C$31)))</f>
        <v/>
      </c>
      <c r="BC84" s="72" t="str">
        <f>IF('Calculating duration'!$F83="","",IF('Calculating duration'!$E83='Calculating duration'!$C$29,'Calculating duration'!$AB83,'Calculating duration'!$F84/(1+BC$21/100)^('Calculating duration'!$E84/'Calculating duration'!$C$31)))</f>
        <v/>
      </c>
      <c r="BD84" s="72" t="str">
        <f>IF('Calculating duration'!$F83="","",IF('Calculating duration'!$E83='Calculating duration'!$C$29,'Calculating duration'!$AB83,'Calculating duration'!$F84/(1+BD$21/100)^('Calculating duration'!$E84/'Calculating duration'!$C$31)))</f>
        <v/>
      </c>
      <c r="BE84" s="72" t="str">
        <f>IF('Calculating duration'!$F83="","",IF('Calculating duration'!$E83='Calculating duration'!$C$29,'Calculating duration'!$AB83,'Calculating duration'!$F84/(1+BE$21/100)^('Calculating duration'!$E84/'Calculating duration'!$C$31)))</f>
        <v/>
      </c>
      <c r="BF84" s="72" t="str">
        <f>IF('Calculating duration'!$F83="","",IF('Calculating duration'!$E83='Calculating duration'!$C$29,'Calculating duration'!$AB83,'Calculating duration'!$F84/(1+BF$21/100)^('Calculating duration'!$E84/'Calculating duration'!$C$31)))</f>
        <v/>
      </c>
      <c r="BG84" s="72" t="str">
        <f>IF('Calculating duration'!$F83="","",IF('Calculating duration'!$E83='Calculating duration'!$C$29,'Calculating duration'!$AB83,'Calculating duration'!$F84/(1+BG$21/100)^('Calculating duration'!$E84/'Calculating duration'!$C$31)))</f>
        <v/>
      </c>
      <c r="BH84" s="72" t="str">
        <f>IF('Calculating duration'!$F83="","",IF('Calculating duration'!$E83='Calculating duration'!$C$29,'Calculating duration'!$AB83,'Calculating duration'!$F84/(1+BH$21/100)^('Calculating duration'!$E84/'Calculating duration'!$C$31)))</f>
        <v/>
      </c>
      <c r="BI84" s="72" t="str">
        <f>IF('Calculating duration'!$F83="","",IF('Calculating duration'!$E83='Calculating duration'!$C$29,'Calculating duration'!$AB83,'Calculating duration'!$F84/(1+BI$21/100)^('Calculating duration'!$E84/'Calculating duration'!$C$31)))</f>
        <v/>
      </c>
      <c r="BJ84" s="72" t="str">
        <f>IF('Calculating duration'!$F83="","",IF('Calculating duration'!$E83='Calculating duration'!$C$29,'Calculating duration'!$AB83,'Calculating duration'!$F84/(1+BJ$21/100)^('Calculating duration'!$E84/'Calculating duration'!$C$31)))</f>
        <v/>
      </c>
      <c r="BK84" s="72" t="str">
        <f>IF('Calculating duration'!$F83="","",IF('Calculating duration'!$E83='Calculating duration'!$C$29,'Calculating duration'!$AB83,'Calculating duration'!$F84/(1+BK$21/100)^('Calculating duration'!$E84/'Calculating duration'!$C$31)))</f>
        <v/>
      </c>
      <c r="BL84" s="57">
        <f>IF('Calculating duration'!$F85="",BL83,BL83+AZ84)</f>
        <v>163</v>
      </c>
      <c r="BM84" s="57">
        <f>IF('Calculating duration'!$F85="",BM83,BM83+BA84)</f>
        <v>155.60641680864748</v>
      </c>
      <c r="BN84" s="57">
        <f>IF('Calculating duration'!$F85="",BN83,BN83+BB84)</f>
        <v>148.63778150796722</v>
      </c>
      <c r="BO84" s="57">
        <f>IF('Calculating duration'!$F85="",BO83,BO83+BC84)</f>
        <v>142.0659395050674</v>
      </c>
      <c r="BP84" s="57">
        <f>IF('Calculating duration'!$F85="",BP83,BP83+BD84)</f>
        <v>135.86482143397862</v>
      </c>
      <c r="BQ84" s="57">
        <f>IF('Calculating duration'!$F85="",BQ83,BQ83+BE84)</f>
        <v>130.01027334974205</v>
      </c>
      <c r="BR84" s="57">
        <f>IF('Calculating duration'!$F85="",BR83,BR83+BF84)</f>
        <v>124.47990195703214</v>
      </c>
      <c r="BS84" s="57">
        <f>IF('Calculating duration'!$F85="",BS83,BS83+BG84)</f>
        <v>119.25293343813912</v>
      </c>
      <c r="BT84" s="57">
        <f>IF('Calculating duration'!$F85="",BT83,BT83+BH84)</f>
        <v>114.3100845918527</v>
      </c>
      <c r="BU84" s="57">
        <f>IF('Calculating duration'!$F85="",BU83,BU83+BI84)</f>
        <v>109.6334451255275</v>
      </c>
      <c r="BV84" s="57">
        <f>IF('Calculating duration'!$F85="",BV83,BV83+BJ84)</f>
        <v>105.2063700592233</v>
      </c>
      <c r="BW84" s="57">
        <f>IF('Calculating duration'!$F85="",BW83,BW83+BK84)</f>
        <v>101.01338130491476</v>
      </c>
    </row>
    <row r="85" spans="27:75" x14ac:dyDescent="0.2">
      <c r="AA85" s="72" t="str">
        <f>IF('Calculating duration'!$F85="","",IF('Calculating duration'!$E85='Calculating duration'!$C$29,'Calculating duration'!$AB85,'Calculating duration'!$F86/(1+AA$21/100)^('Calculating duration'!$E86/'Calculating duration'!$C$31)))</f>
        <v/>
      </c>
      <c r="AB85" s="72" t="str">
        <f>IF('Calculating duration'!$F85="","",IF('Calculating duration'!$E85='Calculating duration'!$C$29,'Calculating duration'!$AB85,'Calculating duration'!$F86/(1+AB$21/100)^('Calculating duration'!$E86/'Calculating duration'!$C$31)))</f>
        <v/>
      </c>
      <c r="AC85" s="72" t="str">
        <f>IF('Calculating duration'!$F85="","",IF('Calculating duration'!$E85='Calculating duration'!$C$29,'Calculating duration'!$AB85,'Calculating duration'!$F86/(1+AC$21/100)^('Calculating duration'!$E86/'Calculating duration'!$C$31)))</f>
        <v/>
      </c>
      <c r="AD85" s="72" t="str">
        <f>IF('Calculating duration'!$F85="","",IF('Calculating duration'!$E85='Calculating duration'!$C$29,'Calculating duration'!$AB85,'Calculating duration'!$F86/(1+AD$21/100)^('Calculating duration'!$E86/'Calculating duration'!$C$31)))</f>
        <v/>
      </c>
      <c r="AE85" s="72" t="str">
        <f>IF('Calculating duration'!$F85="","",IF('Calculating duration'!$E85='Calculating duration'!$C$29,'Calculating duration'!$AB85,'Calculating duration'!$F86/(1+AE$21/100)^('Calculating duration'!$E86/'Calculating duration'!$C$31)))</f>
        <v/>
      </c>
      <c r="AF85" s="72" t="str">
        <f>IF('Calculating duration'!$F85="","",IF('Calculating duration'!$E85='Calculating duration'!$C$29,'Calculating duration'!$AB85,'Calculating duration'!$F86/(1+AF$21/100)^('Calculating duration'!$E86/'Calculating duration'!$C$31)))</f>
        <v/>
      </c>
      <c r="AG85" s="72" t="str">
        <f>IF('Calculating duration'!$F85="","",IF('Calculating duration'!$E85='Calculating duration'!$C$29,'Calculating duration'!$AB85,'Calculating duration'!$F86/(1+AG$21/100)^('Calculating duration'!$E86/'Calculating duration'!$C$31)))</f>
        <v/>
      </c>
      <c r="AH85" s="72" t="str">
        <f>IF('Calculating duration'!$F85="","",IF('Calculating duration'!$E85='Calculating duration'!$C$29,'Calculating duration'!$AB85,'Calculating duration'!$F86/(1+AH$21/100)^('Calculating duration'!$E86/'Calculating duration'!$C$31)))</f>
        <v/>
      </c>
      <c r="AI85" s="72" t="str">
        <f>IF('Calculating duration'!$F85="","",IF('Calculating duration'!$E85='Calculating duration'!$C$29,'Calculating duration'!$AB85,'Calculating duration'!$F86/(1+AI$21/100)^('Calculating duration'!$E86/'Calculating duration'!$C$31)))</f>
        <v/>
      </c>
      <c r="AJ85" s="72" t="str">
        <f>IF('Calculating duration'!$F85="","",IF('Calculating duration'!$E85='Calculating duration'!$C$29,'Calculating duration'!$AB85,'Calculating duration'!$F86/(1+AJ$21/100)^('Calculating duration'!$E86/'Calculating duration'!$C$31)))</f>
        <v/>
      </c>
      <c r="AK85" s="72" t="str">
        <f>IF('Calculating duration'!$F85="","",IF('Calculating duration'!$E85='Calculating duration'!$C$29,'Calculating duration'!$AB85,'Calculating duration'!$F86/(1+AK$21/100)^('Calculating duration'!$E86/'Calculating duration'!$C$31)))</f>
        <v/>
      </c>
      <c r="AL85" s="72"/>
      <c r="AM85" s="72"/>
      <c r="AN85" s="57">
        <f>IF('Calculating duration'!$F86="",AN84,AN84+AA85)</f>
        <v>133.62999189254282</v>
      </c>
      <c r="AO85" s="57">
        <f>IF('Calculating duration'!$F86="",AO84,AO84+AB85)</f>
        <v>132.89566527221805</v>
      </c>
      <c r="AP85" s="57">
        <f>IF('Calculating duration'!$F86="",AP84,AP84+AC85)</f>
        <v>132.1665734021974</v>
      </c>
      <c r="AQ85" s="57">
        <f>IF('Calculating duration'!$F86="",AQ84,AQ84+AD85)</f>
        <v>131.44267278476872</v>
      </c>
      <c r="AR85" s="57">
        <f>IF('Calculating duration'!$F86="",AR84,AR84+AE85)</f>
        <v>130.72392032964623</v>
      </c>
      <c r="AS85" s="57">
        <f>IF('Calculating duration'!$F86="",AS84,AS84+AF85)</f>
        <v>130.01027334974205</v>
      </c>
      <c r="AT85" s="57">
        <f>IF('Calculating duration'!$F86="",AT84,AT84+AG85)</f>
        <v>129.3016895569888</v>
      </c>
      <c r="AU85" s="57">
        <f>IF('Calculating duration'!$F86="",AU84,AU84+AH85)</f>
        <v>128.59812705820656</v>
      </c>
      <c r="AV85" s="57">
        <f>IF('Calculating duration'!$F86="",AV84,AV84+AI85)</f>
        <v>127.89954435101922</v>
      </c>
      <c r="AW85" s="57">
        <f>IF('Calculating duration'!$F86="",AW84,AW84+AJ85)</f>
        <v>127.20590031981487</v>
      </c>
      <c r="AX85" s="57">
        <f>IF('Calculating duration'!$F86="",AX84,AX84+AK85)</f>
        <v>126.51715423175449</v>
      </c>
      <c r="AZ85" s="72" t="str">
        <f>IF('Calculating duration'!$F84="","",IF('Calculating duration'!$E84='Calculating duration'!$C$29,'Calculating duration'!$AB84,'Calculating duration'!$F85/(1+AZ$21/100)^('Calculating duration'!$E85/'Calculating duration'!$C$31)))</f>
        <v/>
      </c>
      <c r="BA85" s="72" t="str">
        <f>IF('Calculating duration'!$F84="","",IF('Calculating duration'!$E84='Calculating duration'!$C$29,'Calculating duration'!$AB84,'Calculating duration'!$F85/(1+BA$21/100)^('Calculating duration'!$E85/'Calculating duration'!$C$31)))</f>
        <v/>
      </c>
      <c r="BB85" s="72" t="str">
        <f>IF('Calculating duration'!$F84="","",IF('Calculating duration'!$E84='Calculating duration'!$C$29,'Calculating duration'!$AB84,'Calculating duration'!$F85/(1+BB$21/100)^('Calculating duration'!$E85/'Calculating duration'!$C$31)))</f>
        <v/>
      </c>
      <c r="BC85" s="72" t="str">
        <f>IF('Calculating duration'!$F84="","",IF('Calculating duration'!$E84='Calculating duration'!$C$29,'Calculating duration'!$AB84,'Calculating duration'!$F85/(1+BC$21/100)^('Calculating duration'!$E85/'Calculating duration'!$C$31)))</f>
        <v/>
      </c>
      <c r="BD85" s="72" t="str">
        <f>IF('Calculating duration'!$F84="","",IF('Calculating duration'!$E84='Calculating duration'!$C$29,'Calculating duration'!$AB84,'Calculating duration'!$F85/(1+BD$21/100)^('Calculating duration'!$E85/'Calculating duration'!$C$31)))</f>
        <v/>
      </c>
      <c r="BE85" s="72" t="str">
        <f>IF('Calculating duration'!$F84="","",IF('Calculating duration'!$E84='Calculating duration'!$C$29,'Calculating duration'!$AB84,'Calculating duration'!$F85/(1+BE$21/100)^('Calculating duration'!$E85/'Calculating duration'!$C$31)))</f>
        <v/>
      </c>
      <c r="BF85" s="72" t="str">
        <f>IF('Calculating duration'!$F84="","",IF('Calculating duration'!$E84='Calculating duration'!$C$29,'Calculating duration'!$AB84,'Calculating duration'!$F85/(1+BF$21/100)^('Calculating duration'!$E85/'Calculating duration'!$C$31)))</f>
        <v/>
      </c>
      <c r="BG85" s="72" t="str">
        <f>IF('Calculating duration'!$F84="","",IF('Calculating duration'!$E84='Calculating duration'!$C$29,'Calculating duration'!$AB84,'Calculating duration'!$F85/(1+BG$21/100)^('Calculating duration'!$E85/'Calculating duration'!$C$31)))</f>
        <v/>
      </c>
      <c r="BH85" s="72" t="str">
        <f>IF('Calculating duration'!$F84="","",IF('Calculating duration'!$E84='Calculating duration'!$C$29,'Calculating duration'!$AB84,'Calculating duration'!$F85/(1+BH$21/100)^('Calculating duration'!$E85/'Calculating duration'!$C$31)))</f>
        <v/>
      </c>
      <c r="BI85" s="72" t="str">
        <f>IF('Calculating duration'!$F84="","",IF('Calculating duration'!$E84='Calculating duration'!$C$29,'Calculating duration'!$AB84,'Calculating duration'!$F85/(1+BI$21/100)^('Calculating duration'!$E85/'Calculating duration'!$C$31)))</f>
        <v/>
      </c>
      <c r="BJ85" s="72" t="str">
        <f>IF('Calculating duration'!$F84="","",IF('Calculating duration'!$E84='Calculating duration'!$C$29,'Calculating duration'!$AB84,'Calculating duration'!$F85/(1+BJ$21/100)^('Calculating duration'!$E85/'Calculating duration'!$C$31)))</f>
        <v/>
      </c>
      <c r="BK85" s="72" t="str">
        <f>IF('Calculating duration'!$F84="","",IF('Calculating duration'!$E84='Calculating duration'!$C$29,'Calculating duration'!$AB84,'Calculating duration'!$F85/(1+BK$21/100)^('Calculating duration'!$E85/'Calculating duration'!$C$31)))</f>
        <v/>
      </c>
      <c r="BL85" s="57">
        <f>IF('Calculating duration'!$F86="",BL84,BL84+AZ85)</f>
        <v>163</v>
      </c>
      <c r="BM85" s="57">
        <f>IF('Calculating duration'!$F86="",BM84,BM84+BA85)</f>
        <v>155.60641680864748</v>
      </c>
      <c r="BN85" s="57">
        <f>IF('Calculating duration'!$F86="",BN84,BN84+BB85)</f>
        <v>148.63778150796722</v>
      </c>
      <c r="BO85" s="57">
        <f>IF('Calculating duration'!$F86="",BO84,BO84+BC85)</f>
        <v>142.0659395050674</v>
      </c>
      <c r="BP85" s="57">
        <f>IF('Calculating duration'!$F86="",BP84,BP84+BD85)</f>
        <v>135.86482143397862</v>
      </c>
      <c r="BQ85" s="57">
        <f>IF('Calculating duration'!$F86="",BQ84,BQ84+BE85)</f>
        <v>130.01027334974205</v>
      </c>
      <c r="BR85" s="57">
        <f>IF('Calculating duration'!$F86="",BR84,BR84+BF85)</f>
        <v>124.47990195703214</v>
      </c>
      <c r="BS85" s="57">
        <f>IF('Calculating duration'!$F86="",BS84,BS84+BG85)</f>
        <v>119.25293343813912</v>
      </c>
      <c r="BT85" s="57">
        <f>IF('Calculating duration'!$F86="",BT84,BT84+BH85)</f>
        <v>114.3100845918527</v>
      </c>
      <c r="BU85" s="57">
        <f>IF('Calculating duration'!$F86="",BU84,BU84+BI85)</f>
        <v>109.6334451255275</v>
      </c>
      <c r="BV85" s="57">
        <f>IF('Calculating duration'!$F86="",BV84,BV84+BJ85)</f>
        <v>105.2063700592233</v>
      </c>
      <c r="BW85" s="57">
        <f>IF('Calculating duration'!$F86="",BW84,BW84+BK85)</f>
        <v>101.01338130491476</v>
      </c>
    </row>
    <row r="86" spans="27:75" x14ac:dyDescent="0.2">
      <c r="AA86" s="72" t="str">
        <f>IF('Calculating duration'!$F86="","",IF('Calculating duration'!$E86='Calculating duration'!$C$29,'Calculating duration'!$AB86,'Calculating duration'!$F87/(1+AA$21/100)^('Calculating duration'!$E87/'Calculating duration'!$C$31)))</f>
        <v/>
      </c>
      <c r="AB86" s="72" t="str">
        <f>IF('Calculating duration'!$F86="","",IF('Calculating duration'!$E86='Calculating duration'!$C$29,'Calculating duration'!$AB86,'Calculating duration'!$F87/(1+AB$21/100)^('Calculating duration'!$E87/'Calculating duration'!$C$31)))</f>
        <v/>
      </c>
      <c r="AC86" s="72" t="str">
        <f>IF('Calculating duration'!$F86="","",IF('Calculating duration'!$E86='Calculating duration'!$C$29,'Calculating duration'!$AB86,'Calculating duration'!$F87/(1+AC$21/100)^('Calculating duration'!$E87/'Calculating duration'!$C$31)))</f>
        <v/>
      </c>
      <c r="AD86" s="72" t="str">
        <f>IF('Calculating duration'!$F86="","",IF('Calculating duration'!$E86='Calculating duration'!$C$29,'Calculating duration'!$AB86,'Calculating duration'!$F87/(1+AD$21/100)^('Calculating duration'!$E87/'Calculating duration'!$C$31)))</f>
        <v/>
      </c>
      <c r="AE86" s="72" t="str">
        <f>IF('Calculating duration'!$F86="","",IF('Calculating duration'!$E86='Calculating duration'!$C$29,'Calculating duration'!$AB86,'Calculating duration'!$F87/(1+AE$21/100)^('Calculating duration'!$E87/'Calculating duration'!$C$31)))</f>
        <v/>
      </c>
      <c r="AF86" s="72" t="str">
        <f>IF('Calculating duration'!$F86="","",IF('Calculating duration'!$E86='Calculating duration'!$C$29,'Calculating duration'!$AB86,'Calculating duration'!$F87/(1+AF$21/100)^('Calculating duration'!$E87/'Calculating duration'!$C$31)))</f>
        <v/>
      </c>
      <c r="AG86" s="72" t="str">
        <f>IF('Calculating duration'!$F86="","",IF('Calculating duration'!$E86='Calculating duration'!$C$29,'Calculating duration'!$AB86,'Calculating duration'!$F87/(1+AG$21/100)^('Calculating duration'!$E87/'Calculating duration'!$C$31)))</f>
        <v/>
      </c>
      <c r="AH86" s="72" t="str">
        <f>IF('Calculating duration'!$F86="","",IF('Calculating duration'!$E86='Calculating duration'!$C$29,'Calculating duration'!$AB86,'Calculating duration'!$F87/(1+AH$21/100)^('Calculating duration'!$E87/'Calculating duration'!$C$31)))</f>
        <v/>
      </c>
      <c r="AI86" s="72" t="str">
        <f>IF('Calculating duration'!$F86="","",IF('Calculating duration'!$E86='Calculating duration'!$C$29,'Calculating duration'!$AB86,'Calculating duration'!$F87/(1+AI$21/100)^('Calculating duration'!$E87/'Calculating duration'!$C$31)))</f>
        <v/>
      </c>
      <c r="AJ86" s="72" t="str">
        <f>IF('Calculating duration'!$F86="","",IF('Calculating duration'!$E86='Calculating duration'!$C$29,'Calculating duration'!$AB86,'Calculating duration'!$F87/(1+AJ$21/100)^('Calculating duration'!$E87/'Calculating duration'!$C$31)))</f>
        <v/>
      </c>
      <c r="AK86" s="72" t="str">
        <f>IF('Calculating duration'!$F86="","",IF('Calculating duration'!$E86='Calculating duration'!$C$29,'Calculating duration'!$AB86,'Calculating duration'!$F87/(1+AK$21/100)^('Calculating duration'!$E87/'Calculating duration'!$C$31)))</f>
        <v/>
      </c>
      <c r="AL86" s="72"/>
      <c r="AM86" s="72"/>
      <c r="AN86" s="57">
        <f>IF('Calculating duration'!$F87="",AN85,AN85+AA86)</f>
        <v>133.62999189254282</v>
      </c>
      <c r="AO86" s="57">
        <f>IF('Calculating duration'!$F87="",AO85,AO85+AB86)</f>
        <v>132.89566527221805</v>
      </c>
      <c r="AP86" s="57">
        <f>IF('Calculating duration'!$F87="",AP85,AP85+AC86)</f>
        <v>132.1665734021974</v>
      </c>
      <c r="AQ86" s="57">
        <f>IF('Calculating duration'!$F87="",AQ85,AQ85+AD86)</f>
        <v>131.44267278476872</v>
      </c>
      <c r="AR86" s="57">
        <f>IF('Calculating duration'!$F87="",AR85,AR85+AE86)</f>
        <v>130.72392032964623</v>
      </c>
      <c r="AS86" s="57">
        <f>IF('Calculating duration'!$F87="",AS85,AS85+AF86)</f>
        <v>130.01027334974205</v>
      </c>
      <c r="AT86" s="57">
        <f>IF('Calculating duration'!$F87="",AT85,AT85+AG86)</f>
        <v>129.3016895569888</v>
      </c>
      <c r="AU86" s="57">
        <f>IF('Calculating duration'!$F87="",AU85,AU85+AH86)</f>
        <v>128.59812705820656</v>
      </c>
      <c r="AV86" s="57">
        <f>IF('Calculating duration'!$F87="",AV85,AV85+AI86)</f>
        <v>127.89954435101922</v>
      </c>
      <c r="AW86" s="57">
        <f>IF('Calculating duration'!$F87="",AW85,AW85+AJ86)</f>
        <v>127.20590031981487</v>
      </c>
      <c r="AX86" s="57">
        <f>IF('Calculating duration'!$F87="",AX85,AX85+AK86)</f>
        <v>126.51715423175449</v>
      </c>
      <c r="AZ86" s="72" t="str">
        <f>IF('Calculating duration'!$F85="","",IF('Calculating duration'!$E85='Calculating duration'!$C$29,'Calculating duration'!$AB85,'Calculating duration'!$F86/(1+AZ$21/100)^('Calculating duration'!$E86/'Calculating duration'!$C$31)))</f>
        <v/>
      </c>
      <c r="BA86" s="72" t="str">
        <f>IF('Calculating duration'!$F85="","",IF('Calculating duration'!$E85='Calculating duration'!$C$29,'Calculating duration'!$AB85,'Calculating duration'!$F86/(1+BA$21/100)^('Calculating duration'!$E86/'Calculating duration'!$C$31)))</f>
        <v/>
      </c>
      <c r="BB86" s="72" t="str">
        <f>IF('Calculating duration'!$F85="","",IF('Calculating duration'!$E85='Calculating duration'!$C$29,'Calculating duration'!$AB85,'Calculating duration'!$F86/(1+BB$21/100)^('Calculating duration'!$E86/'Calculating duration'!$C$31)))</f>
        <v/>
      </c>
      <c r="BC86" s="72" t="str">
        <f>IF('Calculating duration'!$F85="","",IF('Calculating duration'!$E85='Calculating duration'!$C$29,'Calculating duration'!$AB85,'Calculating duration'!$F86/(1+BC$21/100)^('Calculating duration'!$E86/'Calculating duration'!$C$31)))</f>
        <v/>
      </c>
      <c r="BD86" s="72" t="str">
        <f>IF('Calculating duration'!$F85="","",IF('Calculating duration'!$E85='Calculating duration'!$C$29,'Calculating duration'!$AB85,'Calculating duration'!$F86/(1+BD$21/100)^('Calculating duration'!$E86/'Calculating duration'!$C$31)))</f>
        <v/>
      </c>
      <c r="BE86" s="72" t="str">
        <f>IF('Calculating duration'!$F85="","",IF('Calculating duration'!$E85='Calculating duration'!$C$29,'Calculating duration'!$AB85,'Calculating duration'!$F86/(1+BE$21/100)^('Calculating duration'!$E86/'Calculating duration'!$C$31)))</f>
        <v/>
      </c>
      <c r="BF86" s="72" t="str">
        <f>IF('Calculating duration'!$F85="","",IF('Calculating duration'!$E85='Calculating duration'!$C$29,'Calculating duration'!$AB85,'Calculating duration'!$F86/(1+BF$21/100)^('Calculating duration'!$E86/'Calculating duration'!$C$31)))</f>
        <v/>
      </c>
      <c r="BG86" s="72" t="str">
        <f>IF('Calculating duration'!$F85="","",IF('Calculating duration'!$E85='Calculating duration'!$C$29,'Calculating duration'!$AB85,'Calculating duration'!$F86/(1+BG$21/100)^('Calculating duration'!$E86/'Calculating duration'!$C$31)))</f>
        <v/>
      </c>
      <c r="BH86" s="72" t="str">
        <f>IF('Calculating duration'!$F85="","",IF('Calculating duration'!$E85='Calculating duration'!$C$29,'Calculating duration'!$AB85,'Calculating duration'!$F86/(1+BH$21/100)^('Calculating duration'!$E86/'Calculating duration'!$C$31)))</f>
        <v/>
      </c>
      <c r="BI86" s="72" t="str">
        <f>IF('Calculating duration'!$F85="","",IF('Calculating duration'!$E85='Calculating duration'!$C$29,'Calculating duration'!$AB85,'Calculating duration'!$F86/(1+BI$21/100)^('Calculating duration'!$E86/'Calculating duration'!$C$31)))</f>
        <v/>
      </c>
      <c r="BJ86" s="72" t="str">
        <f>IF('Calculating duration'!$F85="","",IF('Calculating duration'!$E85='Calculating duration'!$C$29,'Calculating duration'!$AB85,'Calculating duration'!$F86/(1+BJ$21/100)^('Calculating duration'!$E86/'Calculating duration'!$C$31)))</f>
        <v/>
      </c>
      <c r="BK86" s="72" t="str">
        <f>IF('Calculating duration'!$F85="","",IF('Calculating duration'!$E85='Calculating duration'!$C$29,'Calculating duration'!$AB85,'Calculating duration'!$F86/(1+BK$21/100)^('Calculating duration'!$E86/'Calculating duration'!$C$31)))</f>
        <v/>
      </c>
      <c r="BL86" s="57">
        <f>IF('Calculating duration'!$F87="",BL85,BL85+AZ86)</f>
        <v>163</v>
      </c>
      <c r="BM86" s="57">
        <f>IF('Calculating duration'!$F87="",BM85,BM85+BA86)</f>
        <v>155.60641680864748</v>
      </c>
      <c r="BN86" s="57">
        <f>IF('Calculating duration'!$F87="",BN85,BN85+BB86)</f>
        <v>148.63778150796722</v>
      </c>
      <c r="BO86" s="57">
        <f>IF('Calculating duration'!$F87="",BO85,BO85+BC86)</f>
        <v>142.0659395050674</v>
      </c>
      <c r="BP86" s="57">
        <f>IF('Calculating duration'!$F87="",BP85,BP85+BD86)</f>
        <v>135.86482143397862</v>
      </c>
      <c r="BQ86" s="57">
        <f>IF('Calculating duration'!$F87="",BQ85,BQ85+BE86)</f>
        <v>130.01027334974205</v>
      </c>
      <c r="BR86" s="57">
        <f>IF('Calculating duration'!$F87="",BR85,BR85+BF86)</f>
        <v>124.47990195703214</v>
      </c>
      <c r="BS86" s="57">
        <f>IF('Calculating duration'!$F87="",BS85,BS85+BG86)</f>
        <v>119.25293343813912</v>
      </c>
      <c r="BT86" s="57">
        <f>IF('Calculating duration'!$F87="",BT85,BT85+BH86)</f>
        <v>114.3100845918527</v>
      </c>
      <c r="BU86" s="57">
        <f>IF('Calculating duration'!$F87="",BU85,BU85+BI86)</f>
        <v>109.6334451255275</v>
      </c>
      <c r="BV86" s="57">
        <f>IF('Calculating duration'!$F87="",BV85,BV85+BJ86)</f>
        <v>105.2063700592233</v>
      </c>
      <c r="BW86" s="57">
        <f>IF('Calculating duration'!$F87="",BW85,BW85+BK86)</f>
        <v>101.01338130491476</v>
      </c>
    </row>
    <row r="87" spans="27:75" x14ac:dyDescent="0.2">
      <c r="AA87" s="72" t="str">
        <f>IF('Calculating duration'!$F87="","",IF('Calculating duration'!$E87='Calculating duration'!$C$29,'Calculating duration'!$AB87,'Calculating duration'!$F88/(1+AA$21/100)^('Calculating duration'!$E88/'Calculating duration'!$C$31)))</f>
        <v/>
      </c>
      <c r="AB87" s="72" t="str">
        <f>IF('Calculating duration'!$F87="","",IF('Calculating duration'!$E87='Calculating duration'!$C$29,'Calculating duration'!$AB87,'Calculating duration'!$F88/(1+AB$21/100)^('Calculating duration'!$E88/'Calculating duration'!$C$31)))</f>
        <v/>
      </c>
      <c r="AC87" s="72" t="str">
        <f>IF('Calculating duration'!$F87="","",IF('Calculating duration'!$E87='Calculating duration'!$C$29,'Calculating duration'!$AB87,'Calculating duration'!$F88/(1+AC$21/100)^('Calculating duration'!$E88/'Calculating duration'!$C$31)))</f>
        <v/>
      </c>
      <c r="AD87" s="72" t="str">
        <f>IF('Calculating duration'!$F87="","",IF('Calculating duration'!$E87='Calculating duration'!$C$29,'Calculating duration'!$AB87,'Calculating duration'!$F88/(1+AD$21/100)^('Calculating duration'!$E88/'Calculating duration'!$C$31)))</f>
        <v/>
      </c>
      <c r="AE87" s="72" t="str">
        <f>IF('Calculating duration'!$F87="","",IF('Calculating duration'!$E87='Calculating duration'!$C$29,'Calculating duration'!$AB87,'Calculating duration'!$F88/(1+AE$21/100)^('Calculating duration'!$E88/'Calculating duration'!$C$31)))</f>
        <v/>
      </c>
      <c r="AF87" s="72" t="str">
        <f>IF('Calculating duration'!$F87="","",IF('Calculating duration'!$E87='Calculating duration'!$C$29,'Calculating duration'!$AB87,'Calculating duration'!$F88/(1+AF$21/100)^('Calculating duration'!$E88/'Calculating duration'!$C$31)))</f>
        <v/>
      </c>
      <c r="AG87" s="72" t="str">
        <f>IF('Calculating duration'!$F87="","",IF('Calculating duration'!$E87='Calculating duration'!$C$29,'Calculating duration'!$AB87,'Calculating duration'!$F88/(1+AG$21/100)^('Calculating duration'!$E88/'Calculating duration'!$C$31)))</f>
        <v/>
      </c>
      <c r="AH87" s="72" t="str">
        <f>IF('Calculating duration'!$F87="","",IF('Calculating duration'!$E87='Calculating duration'!$C$29,'Calculating duration'!$AB87,'Calculating duration'!$F88/(1+AH$21/100)^('Calculating duration'!$E88/'Calculating duration'!$C$31)))</f>
        <v/>
      </c>
      <c r="AI87" s="72" t="str">
        <f>IF('Calculating duration'!$F87="","",IF('Calculating duration'!$E87='Calculating duration'!$C$29,'Calculating duration'!$AB87,'Calculating duration'!$F88/(1+AI$21/100)^('Calculating duration'!$E88/'Calculating duration'!$C$31)))</f>
        <v/>
      </c>
      <c r="AJ87" s="72" t="str">
        <f>IF('Calculating duration'!$F87="","",IF('Calculating duration'!$E87='Calculating duration'!$C$29,'Calculating duration'!$AB87,'Calculating duration'!$F88/(1+AJ$21/100)^('Calculating duration'!$E88/'Calculating duration'!$C$31)))</f>
        <v/>
      </c>
      <c r="AK87" s="72" t="str">
        <f>IF('Calculating duration'!$F87="","",IF('Calculating duration'!$E87='Calculating duration'!$C$29,'Calculating duration'!$AB87,'Calculating duration'!$F88/(1+AK$21/100)^('Calculating duration'!$E88/'Calculating duration'!$C$31)))</f>
        <v/>
      </c>
      <c r="AL87" s="72"/>
      <c r="AM87" s="72"/>
      <c r="AN87" s="57">
        <f>IF('Calculating duration'!$F88="",AN86,AN86+AA87)</f>
        <v>133.62999189254282</v>
      </c>
      <c r="AO87" s="57">
        <f>IF('Calculating duration'!$F88="",AO86,AO86+AB87)</f>
        <v>132.89566527221805</v>
      </c>
      <c r="AP87" s="57">
        <f>IF('Calculating duration'!$F88="",AP86,AP86+AC87)</f>
        <v>132.1665734021974</v>
      </c>
      <c r="AQ87" s="57">
        <f>IF('Calculating duration'!$F88="",AQ86,AQ86+AD87)</f>
        <v>131.44267278476872</v>
      </c>
      <c r="AR87" s="57">
        <f>IF('Calculating duration'!$F88="",AR86,AR86+AE87)</f>
        <v>130.72392032964623</v>
      </c>
      <c r="AS87" s="57">
        <f>IF('Calculating duration'!$F88="",AS86,AS86+AF87)</f>
        <v>130.01027334974205</v>
      </c>
      <c r="AT87" s="57">
        <f>IF('Calculating duration'!$F88="",AT86,AT86+AG87)</f>
        <v>129.3016895569888</v>
      </c>
      <c r="AU87" s="57">
        <f>IF('Calculating duration'!$F88="",AU86,AU86+AH87)</f>
        <v>128.59812705820656</v>
      </c>
      <c r="AV87" s="57">
        <f>IF('Calculating duration'!$F88="",AV86,AV86+AI87)</f>
        <v>127.89954435101922</v>
      </c>
      <c r="AW87" s="57">
        <f>IF('Calculating duration'!$F88="",AW86,AW86+AJ87)</f>
        <v>127.20590031981487</v>
      </c>
      <c r="AX87" s="57">
        <f>IF('Calculating duration'!$F88="",AX86,AX86+AK87)</f>
        <v>126.51715423175449</v>
      </c>
      <c r="AZ87" s="72" t="str">
        <f>IF('Calculating duration'!$F86="","",IF('Calculating duration'!$E86='Calculating duration'!$C$29,'Calculating duration'!$AB86,'Calculating duration'!$F87/(1+AZ$21/100)^('Calculating duration'!$E87/'Calculating duration'!$C$31)))</f>
        <v/>
      </c>
      <c r="BA87" s="72" t="str">
        <f>IF('Calculating duration'!$F86="","",IF('Calculating duration'!$E86='Calculating duration'!$C$29,'Calculating duration'!$AB86,'Calculating duration'!$F87/(1+BA$21/100)^('Calculating duration'!$E87/'Calculating duration'!$C$31)))</f>
        <v/>
      </c>
      <c r="BB87" s="72" t="str">
        <f>IF('Calculating duration'!$F86="","",IF('Calculating duration'!$E86='Calculating duration'!$C$29,'Calculating duration'!$AB86,'Calculating duration'!$F87/(1+BB$21/100)^('Calculating duration'!$E87/'Calculating duration'!$C$31)))</f>
        <v/>
      </c>
      <c r="BC87" s="72" t="str">
        <f>IF('Calculating duration'!$F86="","",IF('Calculating duration'!$E86='Calculating duration'!$C$29,'Calculating duration'!$AB86,'Calculating duration'!$F87/(1+BC$21/100)^('Calculating duration'!$E87/'Calculating duration'!$C$31)))</f>
        <v/>
      </c>
      <c r="BD87" s="72" t="str">
        <f>IF('Calculating duration'!$F86="","",IF('Calculating duration'!$E86='Calculating duration'!$C$29,'Calculating duration'!$AB86,'Calculating duration'!$F87/(1+BD$21/100)^('Calculating duration'!$E87/'Calculating duration'!$C$31)))</f>
        <v/>
      </c>
      <c r="BE87" s="72" t="str">
        <f>IF('Calculating duration'!$F86="","",IF('Calculating duration'!$E86='Calculating duration'!$C$29,'Calculating duration'!$AB86,'Calculating duration'!$F87/(1+BE$21/100)^('Calculating duration'!$E87/'Calculating duration'!$C$31)))</f>
        <v/>
      </c>
      <c r="BF87" s="72" t="str">
        <f>IF('Calculating duration'!$F86="","",IF('Calculating duration'!$E86='Calculating duration'!$C$29,'Calculating duration'!$AB86,'Calculating duration'!$F87/(1+BF$21/100)^('Calculating duration'!$E87/'Calculating duration'!$C$31)))</f>
        <v/>
      </c>
      <c r="BG87" s="72" t="str">
        <f>IF('Calculating duration'!$F86="","",IF('Calculating duration'!$E86='Calculating duration'!$C$29,'Calculating duration'!$AB86,'Calculating duration'!$F87/(1+BG$21/100)^('Calculating duration'!$E87/'Calculating duration'!$C$31)))</f>
        <v/>
      </c>
      <c r="BH87" s="72" t="str">
        <f>IF('Calculating duration'!$F86="","",IF('Calculating duration'!$E86='Calculating duration'!$C$29,'Calculating duration'!$AB86,'Calculating duration'!$F87/(1+BH$21/100)^('Calculating duration'!$E87/'Calculating duration'!$C$31)))</f>
        <v/>
      </c>
      <c r="BI87" s="72" t="str">
        <f>IF('Calculating duration'!$F86="","",IF('Calculating duration'!$E86='Calculating duration'!$C$29,'Calculating duration'!$AB86,'Calculating duration'!$F87/(1+BI$21/100)^('Calculating duration'!$E87/'Calculating duration'!$C$31)))</f>
        <v/>
      </c>
      <c r="BJ87" s="72" t="str">
        <f>IF('Calculating duration'!$F86="","",IF('Calculating duration'!$E86='Calculating duration'!$C$29,'Calculating duration'!$AB86,'Calculating duration'!$F87/(1+BJ$21/100)^('Calculating duration'!$E87/'Calculating duration'!$C$31)))</f>
        <v/>
      </c>
      <c r="BK87" s="72" t="str">
        <f>IF('Calculating duration'!$F86="","",IF('Calculating duration'!$E86='Calculating duration'!$C$29,'Calculating duration'!$AB86,'Calculating duration'!$F87/(1+BK$21/100)^('Calculating duration'!$E87/'Calculating duration'!$C$31)))</f>
        <v/>
      </c>
      <c r="BL87" s="57">
        <f>IF('Calculating duration'!$F88="",BL86,BL86+AZ87)</f>
        <v>163</v>
      </c>
      <c r="BM87" s="57">
        <f>IF('Calculating duration'!$F88="",BM86,BM86+BA87)</f>
        <v>155.60641680864748</v>
      </c>
      <c r="BN87" s="57">
        <f>IF('Calculating duration'!$F88="",BN86,BN86+BB87)</f>
        <v>148.63778150796722</v>
      </c>
      <c r="BO87" s="57">
        <f>IF('Calculating duration'!$F88="",BO86,BO86+BC87)</f>
        <v>142.0659395050674</v>
      </c>
      <c r="BP87" s="57">
        <f>IF('Calculating duration'!$F88="",BP86,BP86+BD87)</f>
        <v>135.86482143397862</v>
      </c>
      <c r="BQ87" s="57">
        <f>IF('Calculating duration'!$F88="",BQ86,BQ86+BE87)</f>
        <v>130.01027334974205</v>
      </c>
      <c r="BR87" s="57">
        <f>IF('Calculating duration'!$F88="",BR86,BR86+BF87)</f>
        <v>124.47990195703214</v>
      </c>
      <c r="BS87" s="57">
        <f>IF('Calculating duration'!$F88="",BS86,BS86+BG87)</f>
        <v>119.25293343813912</v>
      </c>
      <c r="BT87" s="57">
        <f>IF('Calculating duration'!$F88="",BT86,BT86+BH87)</f>
        <v>114.3100845918527</v>
      </c>
      <c r="BU87" s="57">
        <f>IF('Calculating duration'!$F88="",BU86,BU86+BI87)</f>
        <v>109.6334451255275</v>
      </c>
      <c r="BV87" s="57">
        <f>IF('Calculating duration'!$F88="",BV86,BV86+BJ87)</f>
        <v>105.2063700592233</v>
      </c>
      <c r="BW87" s="57">
        <f>IF('Calculating duration'!$F88="",BW86,BW86+BK87)</f>
        <v>101.01338130491476</v>
      </c>
    </row>
    <row r="88" spans="27:75" x14ac:dyDescent="0.2">
      <c r="AA88" s="72" t="str">
        <f>IF('Calculating duration'!$F88="","",IF('Calculating duration'!$E88='Calculating duration'!$C$29,'Calculating duration'!$AB88,'Calculating duration'!$F89/(1+AA$21/100)^('Calculating duration'!$E89/'Calculating duration'!$C$31)))</f>
        <v/>
      </c>
      <c r="AB88" s="72" t="str">
        <f>IF('Calculating duration'!$F88="","",IF('Calculating duration'!$E88='Calculating duration'!$C$29,'Calculating duration'!$AB88,'Calculating duration'!$F89/(1+AB$21/100)^('Calculating duration'!$E89/'Calculating duration'!$C$31)))</f>
        <v/>
      </c>
      <c r="AC88" s="72" t="str">
        <f>IF('Calculating duration'!$F88="","",IF('Calculating duration'!$E88='Calculating duration'!$C$29,'Calculating duration'!$AB88,'Calculating duration'!$F89/(1+AC$21/100)^('Calculating duration'!$E89/'Calculating duration'!$C$31)))</f>
        <v/>
      </c>
      <c r="AD88" s="72" t="str">
        <f>IF('Calculating duration'!$F88="","",IF('Calculating duration'!$E88='Calculating duration'!$C$29,'Calculating duration'!$AB88,'Calculating duration'!$F89/(1+AD$21/100)^('Calculating duration'!$E89/'Calculating duration'!$C$31)))</f>
        <v/>
      </c>
      <c r="AE88" s="72" t="str">
        <f>IF('Calculating duration'!$F88="","",IF('Calculating duration'!$E88='Calculating duration'!$C$29,'Calculating duration'!$AB88,'Calculating duration'!$F89/(1+AE$21/100)^('Calculating duration'!$E89/'Calculating duration'!$C$31)))</f>
        <v/>
      </c>
      <c r="AF88" s="72" t="str">
        <f>IF('Calculating duration'!$F88="","",IF('Calculating duration'!$E88='Calculating duration'!$C$29,'Calculating duration'!$AB88,'Calculating duration'!$F89/(1+AF$21/100)^('Calculating duration'!$E89/'Calculating duration'!$C$31)))</f>
        <v/>
      </c>
      <c r="AG88" s="72" t="str">
        <f>IF('Calculating duration'!$F88="","",IF('Calculating duration'!$E88='Calculating duration'!$C$29,'Calculating duration'!$AB88,'Calculating duration'!$F89/(1+AG$21/100)^('Calculating duration'!$E89/'Calculating duration'!$C$31)))</f>
        <v/>
      </c>
      <c r="AH88" s="72" t="str">
        <f>IF('Calculating duration'!$F88="","",IF('Calculating duration'!$E88='Calculating duration'!$C$29,'Calculating duration'!$AB88,'Calculating duration'!$F89/(1+AH$21/100)^('Calculating duration'!$E89/'Calculating duration'!$C$31)))</f>
        <v/>
      </c>
      <c r="AI88" s="72" t="str">
        <f>IF('Calculating duration'!$F88="","",IF('Calculating duration'!$E88='Calculating duration'!$C$29,'Calculating duration'!$AB88,'Calculating duration'!$F89/(1+AI$21/100)^('Calculating duration'!$E89/'Calculating duration'!$C$31)))</f>
        <v/>
      </c>
      <c r="AJ88" s="72" t="str">
        <f>IF('Calculating duration'!$F88="","",IF('Calculating duration'!$E88='Calculating duration'!$C$29,'Calculating duration'!$AB88,'Calculating duration'!$F89/(1+AJ$21/100)^('Calculating duration'!$E89/'Calculating duration'!$C$31)))</f>
        <v/>
      </c>
      <c r="AK88" s="72" t="str">
        <f>IF('Calculating duration'!$F88="","",IF('Calculating duration'!$E88='Calculating duration'!$C$29,'Calculating duration'!$AB88,'Calculating duration'!$F89/(1+AK$21/100)^('Calculating duration'!$E89/'Calculating duration'!$C$31)))</f>
        <v/>
      </c>
      <c r="AL88" s="72"/>
      <c r="AM88" s="72"/>
      <c r="AN88" s="57">
        <f>IF('Calculating duration'!$F89="",AN87,AN87+AA88)</f>
        <v>133.62999189254282</v>
      </c>
      <c r="AO88" s="57">
        <f>IF('Calculating duration'!$F89="",AO87,AO87+AB88)</f>
        <v>132.89566527221805</v>
      </c>
      <c r="AP88" s="57">
        <f>IF('Calculating duration'!$F89="",AP87,AP87+AC88)</f>
        <v>132.1665734021974</v>
      </c>
      <c r="AQ88" s="57">
        <f>IF('Calculating duration'!$F89="",AQ87,AQ87+AD88)</f>
        <v>131.44267278476872</v>
      </c>
      <c r="AR88" s="57">
        <f>IF('Calculating duration'!$F89="",AR87,AR87+AE88)</f>
        <v>130.72392032964623</v>
      </c>
      <c r="AS88" s="57">
        <f>IF('Calculating duration'!$F89="",AS87,AS87+AF88)</f>
        <v>130.01027334974205</v>
      </c>
      <c r="AT88" s="57">
        <f>IF('Calculating duration'!$F89="",AT87,AT87+AG88)</f>
        <v>129.3016895569888</v>
      </c>
      <c r="AU88" s="57">
        <f>IF('Calculating duration'!$F89="",AU87,AU87+AH88)</f>
        <v>128.59812705820656</v>
      </c>
      <c r="AV88" s="57">
        <f>IF('Calculating duration'!$F89="",AV87,AV87+AI88)</f>
        <v>127.89954435101922</v>
      </c>
      <c r="AW88" s="57">
        <f>IF('Calculating duration'!$F89="",AW87,AW87+AJ88)</f>
        <v>127.20590031981487</v>
      </c>
      <c r="AX88" s="57">
        <f>IF('Calculating duration'!$F89="",AX87,AX87+AK88)</f>
        <v>126.51715423175449</v>
      </c>
      <c r="AZ88" s="72" t="str">
        <f>IF('Calculating duration'!$F87="","",IF('Calculating duration'!$E87='Calculating duration'!$C$29,'Calculating duration'!$AB87,'Calculating duration'!$F88/(1+AZ$21/100)^('Calculating duration'!$E88/'Calculating duration'!$C$31)))</f>
        <v/>
      </c>
      <c r="BA88" s="72" t="str">
        <f>IF('Calculating duration'!$F87="","",IF('Calculating duration'!$E87='Calculating duration'!$C$29,'Calculating duration'!$AB87,'Calculating duration'!$F88/(1+BA$21/100)^('Calculating duration'!$E88/'Calculating duration'!$C$31)))</f>
        <v/>
      </c>
      <c r="BB88" s="72" t="str">
        <f>IF('Calculating duration'!$F87="","",IF('Calculating duration'!$E87='Calculating duration'!$C$29,'Calculating duration'!$AB87,'Calculating duration'!$F88/(1+BB$21/100)^('Calculating duration'!$E88/'Calculating duration'!$C$31)))</f>
        <v/>
      </c>
      <c r="BC88" s="72" t="str">
        <f>IF('Calculating duration'!$F87="","",IF('Calculating duration'!$E87='Calculating duration'!$C$29,'Calculating duration'!$AB87,'Calculating duration'!$F88/(1+BC$21/100)^('Calculating duration'!$E88/'Calculating duration'!$C$31)))</f>
        <v/>
      </c>
      <c r="BD88" s="72" t="str">
        <f>IF('Calculating duration'!$F87="","",IF('Calculating duration'!$E87='Calculating duration'!$C$29,'Calculating duration'!$AB87,'Calculating duration'!$F88/(1+BD$21/100)^('Calculating duration'!$E88/'Calculating duration'!$C$31)))</f>
        <v/>
      </c>
      <c r="BE88" s="72" t="str">
        <f>IF('Calculating duration'!$F87="","",IF('Calculating duration'!$E87='Calculating duration'!$C$29,'Calculating duration'!$AB87,'Calculating duration'!$F88/(1+BE$21/100)^('Calculating duration'!$E88/'Calculating duration'!$C$31)))</f>
        <v/>
      </c>
      <c r="BF88" s="72" t="str">
        <f>IF('Calculating duration'!$F87="","",IF('Calculating duration'!$E87='Calculating duration'!$C$29,'Calculating duration'!$AB87,'Calculating duration'!$F88/(1+BF$21/100)^('Calculating duration'!$E88/'Calculating duration'!$C$31)))</f>
        <v/>
      </c>
      <c r="BG88" s="72" t="str">
        <f>IF('Calculating duration'!$F87="","",IF('Calculating duration'!$E87='Calculating duration'!$C$29,'Calculating duration'!$AB87,'Calculating duration'!$F88/(1+BG$21/100)^('Calculating duration'!$E88/'Calculating duration'!$C$31)))</f>
        <v/>
      </c>
      <c r="BH88" s="72" t="str">
        <f>IF('Calculating duration'!$F87="","",IF('Calculating duration'!$E87='Calculating duration'!$C$29,'Calculating duration'!$AB87,'Calculating duration'!$F88/(1+BH$21/100)^('Calculating duration'!$E88/'Calculating duration'!$C$31)))</f>
        <v/>
      </c>
      <c r="BI88" s="72" t="str">
        <f>IF('Calculating duration'!$F87="","",IF('Calculating duration'!$E87='Calculating duration'!$C$29,'Calculating duration'!$AB87,'Calculating duration'!$F88/(1+BI$21/100)^('Calculating duration'!$E88/'Calculating duration'!$C$31)))</f>
        <v/>
      </c>
      <c r="BJ88" s="72" t="str">
        <f>IF('Calculating duration'!$F87="","",IF('Calculating duration'!$E87='Calculating duration'!$C$29,'Calculating duration'!$AB87,'Calculating duration'!$F88/(1+BJ$21/100)^('Calculating duration'!$E88/'Calculating duration'!$C$31)))</f>
        <v/>
      </c>
      <c r="BK88" s="72" t="str">
        <f>IF('Calculating duration'!$F87="","",IF('Calculating duration'!$E87='Calculating duration'!$C$29,'Calculating duration'!$AB87,'Calculating duration'!$F88/(1+BK$21/100)^('Calculating duration'!$E88/'Calculating duration'!$C$31)))</f>
        <v/>
      </c>
      <c r="BL88" s="57">
        <f>IF('Calculating duration'!$F89="",BL87,BL87+AZ88)</f>
        <v>163</v>
      </c>
      <c r="BM88" s="57">
        <f>IF('Calculating duration'!$F89="",BM87,BM87+BA88)</f>
        <v>155.60641680864748</v>
      </c>
      <c r="BN88" s="57">
        <f>IF('Calculating duration'!$F89="",BN87,BN87+BB88)</f>
        <v>148.63778150796722</v>
      </c>
      <c r="BO88" s="57">
        <f>IF('Calculating duration'!$F89="",BO87,BO87+BC88)</f>
        <v>142.0659395050674</v>
      </c>
      <c r="BP88" s="57">
        <f>IF('Calculating duration'!$F89="",BP87,BP87+BD88)</f>
        <v>135.86482143397862</v>
      </c>
      <c r="BQ88" s="57">
        <f>IF('Calculating duration'!$F89="",BQ87,BQ87+BE88)</f>
        <v>130.01027334974205</v>
      </c>
      <c r="BR88" s="57">
        <f>IF('Calculating duration'!$F89="",BR87,BR87+BF88)</f>
        <v>124.47990195703214</v>
      </c>
      <c r="BS88" s="57">
        <f>IF('Calculating duration'!$F89="",BS87,BS87+BG88)</f>
        <v>119.25293343813912</v>
      </c>
      <c r="BT88" s="57">
        <f>IF('Calculating duration'!$F89="",BT87,BT87+BH88)</f>
        <v>114.3100845918527</v>
      </c>
      <c r="BU88" s="57">
        <f>IF('Calculating duration'!$F89="",BU87,BU87+BI88)</f>
        <v>109.6334451255275</v>
      </c>
      <c r="BV88" s="57">
        <f>IF('Calculating duration'!$F89="",BV87,BV87+BJ88)</f>
        <v>105.2063700592233</v>
      </c>
      <c r="BW88" s="57">
        <f>IF('Calculating duration'!$F89="",BW87,BW87+BK88)</f>
        <v>101.01338130491476</v>
      </c>
    </row>
    <row r="89" spans="27:75" x14ac:dyDescent="0.2">
      <c r="AA89" s="72" t="str">
        <f>IF('Calculating duration'!$F89="","",IF('Calculating duration'!$E89='Calculating duration'!$C$29,'Calculating duration'!$AB89,'Calculating duration'!$F90/(1+AA$21/100)^('Calculating duration'!$E90/'Calculating duration'!$C$31)))</f>
        <v/>
      </c>
      <c r="AB89" s="72" t="str">
        <f>IF('Calculating duration'!$F89="","",IF('Calculating duration'!$E89='Calculating duration'!$C$29,'Calculating duration'!$AB89,'Calculating duration'!$F90/(1+AB$21/100)^('Calculating duration'!$E90/'Calculating duration'!$C$31)))</f>
        <v/>
      </c>
      <c r="AC89" s="72" t="str">
        <f>IF('Calculating duration'!$F89="","",IF('Calculating duration'!$E89='Calculating duration'!$C$29,'Calculating duration'!$AB89,'Calculating duration'!$F90/(1+AC$21/100)^('Calculating duration'!$E90/'Calculating duration'!$C$31)))</f>
        <v/>
      </c>
      <c r="AD89" s="72" t="str">
        <f>IF('Calculating duration'!$F89="","",IF('Calculating duration'!$E89='Calculating duration'!$C$29,'Calculating duration'!$AB89,'Calculating duration'!$F90/(1+AD$21/100)^('Calculating duration'!$E90/'Calculating duration'!$C$31)))</f>
        <v/>
      </c>
      <c r="AE89" s="72" t="str">
        <f>IF('Calculating duration'!$F89="","",IF('Calculating duration'!$E89='Calculating duration'!$C$29,'Calculating duration'!$AB89,'Calculating duration'!$F90/(1+AE$21/100)^('Calculating duration'!$E90/'Calculating duration'!$C$31)))</f>
        <v/>
      </c>
      <c r="AF89" s="72" t="str">
        <f>IF('Calculating duration'!$F89="","",IF('Calculating duration'!$E89='Calculating duration'!$C$29,'Calculating duration'!$AB89,'Calculating duration'!$F90/(1+AF$21/100)^('Calculating duration'!$E90/'Calculating duration'!$C$31)))</f>
        <v/>
      </c>
      <c r="AG89" s="72" t="str">
        <f>IF('Calculating duration'!$F89="","",IF('Calculating duration'!$E89='Calculating duration'!$C$29,'Calculating duration'!$AB89,'Calculating duration'!$F90/(1+AG$21/100)^('Calculating duration'!$E90/'Calculating duration'!$C$31)))</f>
        <v/>
      </c>
      <c r="AH89" s="72" t="str">
        <f>IF('Calculating duration'!$F89="","",IF('Calculating duration'!$E89='Calculating duration'!$C$29,'Calculating duration'!$AB89,'Calculating duration'!$F90/(1+AH$21/100)^('Calculating duration'!$E90/'Calculating duration'!$C$31)))</f>
        <v/>
      </c>
      <c r="AI89" s="72" t="str">
        <f>IF('Calculating duration'!$F89="","",IF('Calculating duration'!$E89='Calculating duration'!$C$29,'Calculating duration'!$AB89,'Calculating duration'!$F90/(1+AI$21/100)^('Calculating duration'!$E90/'Calculating duration'!$C$31)))</f>
        <v/>
      </c>
      <c r="AJ89" s="72" t="str">
        <f>IF('Calculating duration'!$F89="","",IF('Calculating duration'!$E89='Calculating duration'!$C$29,'Calculating duration'!$AB89,'Calculating duration'!$F90/(1+AJ$21/100)^('Calculating duration'!$E90/'Calculating duration'!$C$31)))</f>
        <v/>
      </c>
      <c r="AK89" s="72" t="str">
        <f>IF('Calculating duration'!$F89="","",IF('Calculating duration'!$E89='Calculating duration'!$C$29,'Calculating duration'!$AB89,'Calculating duration'!$F90/(1+AK$21/100)^('Calculating duration'!$E90/'Calculating duration'!$C$31)))</f>
        <v/>
      </c>
      <c r="AL89" s="72"/>
      <c r="AM89" s="72"/>
      <c r="AN89" s="57">
        <f>IF('Calculating duration'!$F90="",AN88,AN88+AA89)</f>
        <v>133.62999189254282</v>
      </c>
      <c r="AO89" s="57">
        <f>IF('Calculating duration'!$F90="",AO88,AO88+AB89)</f>
        <v>132.89566527221805</v>
      </c>
      <c r="AP89" s="57">
        <f>IF('Calculating duration'!$F90="",AP88,AP88+AC89)</f>
        <v>132.1665734021974</v>
      </c>
      <c r="AQ89" s="57">
        <f>IF('Calculating duration'!$F90="",AQ88,AQ88+AD89)</f>
        <v>131.44267278476872</v>
      </c>
      <c r="AR89" s="57">
        <f>IF('Calculating duration'!$F90="",AR88,AR88+AE89)</f>
        <v>130.72392032964623</v>
      </c>
      <c r="AS89" s="57">
        <f>IF('Calculating duration'!$F90="",AS88,AS88+AF89)</f>
        <v>130.01027334974205</v>
      </c>
      <c r="AT89" s="57">
        <f>IF('Calculating duration'!$F90="",AT88,AT88+AG89)</f>
        <v>129.3016895569888</v>
      </c>
      <c r="AU89" s="57">
        <f>IF('Calculating duration'!$F90="",AU88,AU88+AH89)</f>
        <v>128.59812705820656</v>
      </c>
      <c r="AV89" s="57">
        <f>IF('Calculating duration'!$F90="",AV88,AV88+AI89)</f>
        <v>127.89954435101922</v>
      </c>
      <c r="AW89" s="57">
        <f>IF('Calculating duration'!$F90="",AW88,AW88+AJ89)</f>
        <v>127.20590031981487</v>
      </c>
      <c r="AX89" s="57">
        <f>IF('Calculating duration'!$F90="",AX88,AX88+AK89)</f>
        <v>126.51715423175449</v>
      </c>
      <c r="AZ89" s="72" t="str">
        <f>IF('Calculating duration'!$F88="","",IF('Calculating duration'!$E88='Calculating duration'!$C$29,'Calculating duration'!$AB88,'Calculating duration'!$F89/(1+AZ$21/100)^('Calculating duration'!$E89/'Calculating duration'!$C$31)))</f>
        <v/>
      </c>
      <c r="BA89" s="72" t="str">
        <f>IF('Calculating duration'!$F88="","",IF('Calculating duration'!$E88='Calculating duration'!$C$29,'Calculating duration'!$AB88,'Calculating duration'!$F89/(1+BA$21/100)^('Calculating duration'!$E89/'Calculating duration'!$C$31)))</f>
        <v/>
      </c>
      <c r="BB89" s="72" t="str">
        <f>IF('Calculating duration'!$F88="","",IF('Calculating duration'!$E88='Calculating duration'!$C$29,'Calculating duration'!$AB88,'Calculating duration'!$F89/(1+BB$21/100)^('Calculating duration'!$E89/'Calculating duration'!$C$31)))</f>
        <v/>
      </c>
      <c r="BC89" s="72" t="str">
        <f>IF('Calculating duration'!$F88="","",IF('Calculating duration'!$E88='Calculating duration'!$C$29,'Calculating duration'!$AB88,'Calculating duration'!$F89/(1+BC$21/100)^('Calculating duration'!$E89/'Calculating duration'!$C$31)))</f>
        <v/>
      </c>
      <c r="BD89" s="72" t="str">
        <f>IF('Calculating duration'!$F88="","",IF('Calculating duration'!$E88='Calculating duration'!$C$29,'Calculating duration'!$AB88,'Calculating duration'!$F89/(1+BD$21/100)^('Calculating duration'!$E89/'Calculating duration'!$C$31)))</f>
        <v/>
      </c>
      <c r="BE89" s="72" t="str">
        <f>IF('Calculating duration'!$F88="","",IF('Calculating duration'!$E88='Calculating duration'!$C$29,'Calculating duration'!$AB88,'Calculating duration'!$F89/(1+BE$21/100)^('Calculating duration'!$E89/'Calculating duration'!$C$31)))</f>
        <v/>
      </c>
      <c r="BF89" s="72" t="str">
        <f>IF('Calculating duration'!$F88="","",IF('Calculating duration'!$E88='Calculating duration'!$C$29,'Calculating duration'!$AB88,'Calculating duration'!$F89/(1+BF$21/100)^('Calculating duration'!$E89/'Calculating duration'!$C$31)))</f>
        <v/>
      </c>
      <c r="BG89" s="72" t="str">
        <f>IF('Calculating duration'!$F88="","",IF('Calculating duration'!$E88='Calculating duration'!$C$29,'Calculating duration'!$AB88,'Calculating duration'!$F89/(1+BG$21/100)^('Calculating duration'!$E89/'Calculating duration'!$C$31)))</f>
        <v/>
      </c>
      <c r="BH89" s="72" t="str">
        <f>IF('Calculating duration'!$F88="","",IF('Calculating duration'!$E88='Calculating duration'!$C$29,'Calculating duration'!$AB88,'Calculating duration'!$F89/(1+BH$21/100)^('Calculating duration'!$E89/'Calculating duration'!$C$31)))</f>
        <v/>
      </c>
      <c r="BI89" s="72" t="str">
        <f>IF('Calculating duration'!$F88="","",IF('Calculating duration'!$E88='Calculating duration'!$C$29,'Calculating duration'!$AB88,'Calculating duration'!$F89/(1+BI$21/100)^('Calculating duration'!$E89/'Calculating duration'!$C$31)))</f>
        <v/>
      </c>
      <c r="BJ89" s="72" t="str">
        <f>IF('Calculating duration'!$F88="","",IF('Calculating duration'!$E88='Calculating duration'!$C$29,'Calculating duration'!$AB88,'Calculating duration'!$F89/(1+BJ$21/100)^('Calculating duration'!$E89/'Calculating duration'!$C$31)))</f>
        <v/>
      </c>
      <c r="BK89" s="72" t="str">
        <f>IF('Calculating duration'!$F88="","",IF('Calculating duration'!$E88='Calculating duration'!$C$29,'Calculating duration'!$AB88,'Calculating duration'!$F89/(1+BK$21/100)^('Calculating duration'!$E89/'Calculating duration'!$C$31)))</f>
        <v/>
      </c>
      <c r="BL89" s="57">
        <f>IF('Calculating duration'!$F90="",BL88,BL88+AZ89)</f>
        <v>163</v>
      </c>
      <c r="BM89" s="57">
        <f>IF('Calculating duration'!$F90="",BM88,BM88+BA89)</f>
        <v>155.60641680864748</v>
      </c>
      <c r="BN89" s="57">
        <f>IF('Calculating duration'!$F90="",BN88,BN88+BB89)</f>
        <v>148.63778150796722</v>
      </c>
      <c r="BO89" s="57">
        <f>IF('Calculating duration'!$F90="",BO88,BO88+BC89)</f>
        <v>142.0659395050674</v>
      </c>
      <c r="BP89" s="57">
        <f>IF('Calculating duration'!$F90="",BP88,BP88+BD89)</f>
        <v>135.86482143397862</v>
      </c>
      <c r="BQ89" s="57">
        <f>IF('Calculating duration'!$F90="",BQ88,BQ88+BE89)</f>
        <v>130.01027334974205</v>
      </c>
      <c r="BR89" s="57">
        <f>IF('Calculating duration'!$F90="",BR88,BR88+BF89)</f>
        <v>124.47990195703214</v>
      </c>
      <c r="BS89" s="57">
        <f>IF('Calculating duration'!$F90="",BS88,BS88+BG89)</f>
        <v>119.25293343813912</v>
      </c>
      <c r="BT89" s="57">
        <f>IF('Calculating duration'!$F90="",BT88,BT88+BH89)</f>
        <v>114.3100845918527</v>
      </c>
      <c r="BU89" s="57">
        <f>IF('Calculating duration'!$F90="",BU88,BU88+BI89)</f>
        <v>109.6334451255275</v>
      </c>
      <c r="BV89" s="57">
        <f>IF('Calculating duration'!$F90="",BV88,BV88+BJ89)</f>
        <v>105.2063700592233</v>
      </c>
      <c r="BW89" s="57">
        <f>IF('Calculating duration'!$F90="",BW88,BW88+BK89)</f>
        <v>101.01338130491476</v>
      </c>
    </row>
    <row r="90" spans="27:75" x14ac:dyDescent="0.2">
      <c r="AA90" s="72" t="str">
        <f>IF('Calculating duration'!$F90="","",IF('Calculating duration'!$E90='Calculating duration'!$C$29,'Calculating duration'!$AB90,'Calculating duration'!$F91/(1+AA$21/100)^('Calculating duration'!$E91/'Calculating duration'!$C$31)))</f>
        <v/>
      </c>
      <c r="AB90" s="72" t="str">
        <f>IF('Calculating duration'!$F90="","",IF('Calculating duration'!$E90='Calculating duration'!$C$29,'Calculating duration'!$AB90,'Calculating duration'!$F91/(1+AB$21/100)^('Calculating duration'!$E91/'Calculating duration'!$C$31)))</f>
        <v/>
      </c>
      <c r="AC90" s="72" t="str">
        <f>IF('Calculating duration'!$F90="","",IF('Calculating duration'!$E90='Calculating duration'!$C$29,'Calculating duration'!$AB90,'Calculating duration'!$F91/(1+AC$21/100)^('Calculating duration'!$E91/'Calculating duration'!$C$31)))</f>
        <v/>
      </c>
      <c r="AD90" s="72" t="str">
        <f>IF('Calculating duration'!$F90="","",IF('Calculating duration'!$E90='Calculating duration'!$C$29,'Calculating duration'!$AB90,'Calculating duration'!$F91/(1+AD$21/100)^('Calculating duration'!$E91/'Calculating duration'!$C$31)))</f>
        <v/>
      </c>
      <c r="AE90" s="72" t="str">
        <f>IF('Calculating duration'!$F90="","",IF('Calculating duration'!$E90='Calculating duration'!$C$29,'Calculating duration'!$AB90,'Calculating duration'!$F91/(1+AE$21/100)^('Calculating duration'!$E91/'Calculating duration'!$C$31)))</f>
        <v/>
      </c>
      <c r="AF90" s="72" t="str">
        <f>IF('Calculating duration'!$F90="","",IF('Calculating duration'!$E90='Calculating duration'!$C$29,'Calculating duration'!$AB90,'Calculating duration'!$F91/(1+AF$21/100)^('Calculating duration'!$E91/'Calculating duration'!$C$31)))</f>
        <v/>
      </c>
      <c r="AG90" s="72" t="str">
        <f>IF('Calculating duration'!$F90="","",IF('Calculating duration'!$E90='Calculating duration'!$C$29,'Calculating duration'!$AB90,'Calculating duration'!$F91/(1+AG$21/100)^('Calculating duration'!$E91/'Calculating duration'!$C$31)))</f>
        <v/>
      </c>
      <c r="AH90" s="72" t="str">
        <f>IF('Calculating duration'!$F90="","",IF('Calculating duration'!$E90='Calculating duration'!$C$29,'Calculating duration'!$AB90,'Calculating duration'!$F91/(1+AH$21/100)^('Calculating duration'!$E91/'Calculating duration'!$C$31)))</f>
        <v/>
      </c>
      <c r="AI90" s="72" t="str">
        <f>IF('Calculating duration'!$F90="","",IF('Calculating duration'!$E90='Calculating duration'!$C$29,'Calculating duration'!$AB90,'Calculating duration'!$F91/(1+AI$21/100)^('Calculating duration'!$E91/'Calculating duration'!$C$31)))</f>
        <v/>
      </c>
      <c r="AJ90" s="72" t="str">
        <f>IF('Calculating duration'!$F90="","",IF('Calculating duration'!$E90='Calculating duration'!$C$29,'Calculating duration'!$AB90,'Calculating duration'!$F91/(1+AJ$21/100)^('Calculating duration'!$E91/'Calculating duration'!$C$31)))</f>
        <v/>
      </c>
      <c r="AK90" s="72" t="str">
        <f>IF('Calculating duration'!$F90="","",IF('Calculating duration'!$E90='Calculating duration'!$C$29,'Calculating duration'!$AB90,'Calculating duration'!$F91/(1+AK$21/100)^('Calculating duration'!$E91/'Calculating duration'!$C$31)))</f>
        <v/>
      </c>
      <c r="AL90" s="72"/>
      <c r="AM90" s="72"/>
      <c r="AN90" s="57">
        <f>IF('Calculating duration'!$F91="",AN89,AN89+AA90)</f>
        <v>133.62999189254282</v>
      </c>
      <c r="AO90" s="57">
        <f>IF('Calculating duration'!$F91="",AO89,AO89+AB90)</f>
        <v>132.89566527221805</v>
      </c>
      <c r="AP90" s="57">
        <f>IF('Calculating duration'!$F91="",AP89,AP89+AC90)</f>
        <v>132.1665734021974</v>
      </c>
      <c r="AQ90" s="57">
        <f>IF('Calculating duration'!$F91="",AQ89,AQ89+AD90)</f>
        <v>131.44267278476872</v>
      </c>
      <c r="AR90" s="57">
        <f>IF('Calculating duration'!$F91="",AR89,AR89+AE90)</f>
        <v>130.72392032964623</v>
      </c>
      <c r="AS90" s="57">
        <f>IF('Calculating duration'!$F91="",AS89,AS89+AF90)</f>
        <v>130.01027334974205</v>
      </c>
      <c r="AT90" s="57">
        <f>IF('Calculating duration'!$F91="",AT89,AT89+AG90)</f>
        <v>129.3016895569888</v>
      </c>
      <c r="AU90" s="57">
        <f>IF('Calculating duration'!$F91="",AU89,AU89+AH90)</f>
        <v>128.59812705820656</v>
      </c>
      <c r="AV90" s="57">
        <f>IF('Calculating duration'!$F91="",AV89,AV89+AI90)</f>
        <v>127.89954435101922</v>
      </c>
      <c r="AW90" s="57">
        <f>IF('Calculating duration'!$F91="",AW89,AW89+AJ90)</f>
        <v>127.20590031981487</v>
      </c>
      <c r="AX90" s="57">
        <f>IF('Calculating duration'!$F91="",AX89,AX89+AK90)</f>
        <v>126.51715423175449</v>
      </c>
      <c r="AZ90" s="72" t="str">
        <f>IF('Calculating duration'!$F89="","",IF('Calculating duration'!$E89='Calculating duration'!$C$29,'Calculating duration'!$AB89,'Calculating duration'!$F90/(1+AZ$21/100)^('Calculating duration'!$E90/'Calculating duration'!$C$31)))</f>
        <v/>
      </c>
      <c r="BA90" s="72" t="str">
        <f>IF('Calculating duration'!$F89="","",IF('Calculating duration'!$E89='Calculating duration'!$C$29,'Calculating duration'!$AB89,'Calculating duration'!$F90/(1+BA$21/100)^('Calculating duration'!$E90/'Calculating duration'!$C$31)))</f>
        <v/>
      </c>
      <c r="BB90" s="72" t="str">
        <f>IF('Calculating duration'!$F89="","",IF('Calculating duration'!$E89='Calculating duration'!$C$29,'Calculating duration'!$AB89,'Calculating duration'!$F90/(1+BB$21/100)^('Calculating duration'!$E90/'Calculating duration'!$C$31)))</f>
        <v/>
      </c>
      <c r="BC90" s="72" t="str">
        <f>IF('Calculating duration'!$F89="","",IF('Calculating duration'!$E89='Calculating duration'!$C$29,'Calculating duration'!$AB89,'Calculating duration'!$F90/(1+BC$21/100)^('Calculating duration'!$E90/'Calculating duration'!$C$31)))</f>
        <v/>
      </c>
      <c r="BD90" s="72" t="str">
        <f>IF('Calculating duration'!$F89="","",IF('Calculating duration'!$E89='Calculating duration'!$C$29,'Calculating duration'!$AB89,'Calculating duration'!$F90/(1+BD$21/100)^('Calculating duration'!$E90/'Calculating duration'!$C$31)))</f>
        <v/>
      </c>
      <c r="BE90" s="72" t="str">
        <f>IF('Calculating duration'!$F89="","",IF('Calculating duration'!$E89='Calculating duration'!$C$29,'Calculating duration'!$AB89,'Calculating duration'!$F90/(1+BE$21/100)^('Calculating duration'!$E90/'Calculating duration'!$C$31)))</f>
        <v/>
      </c>
      <c r="BF90" s="72" t="str">
        <f>IF('Calculating duration'!$F89="","",IF('Calculating duration'!$E89='Calculating duration'!$C$29,'Calculating duration'!$AB89,'Calculating duration'!$F90/(1+BF$21/100)^('Calculating duration'!$E90/'Calculating duration'!$C$31)))</f>
        <v/>
      </c>
      <c r="BG90" s="72" t="str">
        <f>IF('Calculating duration'!$F89="","",IF('Calculating duration'!$E89='Calculating duration'!$C$29,'Calculating duration'!$AB89,'Calculating duration'!$F90/(1+BG$21/100)^('Calculating duration'!$E90/'Calculating duration'!$C$31)))</f>
        <v/>
      </c>
      <c r="BH90" s="72" t="str">
        <f>IF('Calculating duration'!$F89="","",IF('Calculating duration'!$E89='Calculating duration'!$C$29,'Calculating duration'!$AB89,'Calculating duration'!$F90/(1+BH$21/100)^('Calculating duration'!$E90/'Calculating duration'!$C$31)))</f>
        <v/>
      </c>
      <c r="BI90" s="72" t="str">
        <f>IF('Calculating duration'!$F89="","",IF('Calculating duration'!$E89='Calculating duration'!$C$29,'Calculating duration'!$AB89,'Calculating duration'!$F90/(1+BI$21/100)^('Calculating duration'!$E90/'Calculating duration'!$C$31)))</f>
        <v/>
      </c>
      <c r="BJ90" s="72" t="str">
        <f>IF('Calculating duration'!$F89="","",IF('Calculating duration'!$E89='Calculating duration'!$C$29,'Calculating duration'!$AB89,'Calculating duration'!$F90/(1+BJ$21/100)^('Calculating duration'!$E90/'Calculating duration'!$C$31)))</f>
        <v/>
      </c>
      <c r="BK90" s="72" t="str">
        <f>IF('Calculating duration'!$F89="","",IF('Calculating duration'!$E89='Calculating duration'!$C$29,'Calculating duration'!$AB89,'Calculating duration'!$F90/(1+BK$21/100)^('Calculating duration'!$E90/'Calculating duration'!$C$31)))</f>
        <v/>
      </c>
      <c r="BL90" s="57">
        <f>IF('Calculating duration'!$F91="",BL89,BL89+AZ90)</f>
        <v>163</v>
      </c>
      <c r="BM90" s="57">
        <f>IF('Calculating duration'!$F91="",BM89,BM89+BA90)</f>
        <v>155.60641680864748</v>
      </c>
      <c r="BN90" s="57">
        <f>IF('Calculating duration'!$F91="",BN89,BN89+BB90)</f>
        <v>148.63778150796722</v>
      </c>
      <c r="BO90" s="57">
        <f>IF('Calculating duration'!$F91="",BO89,BO89+BC90)</f>
        <v>142.0659395050674</v>
      </c>
      <c r="BP90" s="57">
        <f>IF('Calculating duration'!$F91="",BP89,BP89+BD90)</f>
        <v>135.86482143397862</v>
      </c>
      <c r="BQ90" s="57">
        <f>IF('Calculating duration'!$F91="",BQ89,BQ89+BE90)</f>
        <v>130.01027334974205</v>
      </c>
      <c r="BR90" s="57">
        <f>IF('Calculating duration'!$F91="",BR89,BR89+BF90)</f>
        <v>124.47990195703214</v>
      </c>
      <c r="BS90" s="57">
        <f>IF('Calculating duration'!$F91="",BS89,BS89+BG90)</f>
        <v>119.25293343813912</v>
      </c>
      <c r="BT90" s="57">
        <f>IF('Calculating duration'!$F91="",BT89,BT89+BH90)</f>
        <v>114.3100845918527</v>
      </c>
      <c r="BU90" s="57">
        <f>IF('Calculating duration'!$F91="",BU89,BU89+BI90)</f>
        <v>109.6334451255275</v>
      </c>
      <c r="BV90" s="57">
        <f>IF('Calculating duration'!$F91="",BV89,BV89+BJ90)</f>
        <v>105.2063700592233</v>
      </c>
      <c r="BW90" s="57">
        <f>IF('Calculating duration'!$F91="",BW89,BW89+BK90)</f>
        <v>101.01338130491476</v>
      </c>
    </row>
    <row r="91" spans="27:75" x14ac:dyDescent="0.2">
      <c r="AA91" s="72" t="str">
        <f>IF('Calculating duration'!$F91="","",IF('Calculating duration'!$E91='Calculating duration'!$C$29,'Calculating duration'!$AB91,'Calculating duration'!$F92/(1+AA$21/100)^('Calculating duration'!$E92/'Calculating duration'!$C$31)))</f>
        <v/>
      </c>
      <c r="AB91" s="72" t="str">
        <f>IF('Calculating duration'!$F91="","",IF('Calculating duration'!$E91='Calculating duration'!$C$29,'Calculating duration'!$AB91,'Calculating duration'!$F92/(1+AB$21/100)^('Calculating duration'!$E92/'Calculating duration'!$C$31)))</f>
        <v/>
      </c>
      <c r="AC91" s="72" t="str">
        <f>IF('Calculating duration'!$F91="","",IF('Calculating duration'!$E91='Calculating duration'!$C$29,'Calculating duration'!$AB91,'Calculating duration'!$F92/(1+AC$21/100)^('Calculating duration'!$E92/'Calculating duration'!$C$31)))</f>
        <v/>
      </c>
      <c r="AD91" s="72" t="str">
        <f>IF('Calculating duration'!$F91="","",IF('Calculating duration'!$E91='Calculating duration'!$C$29,'Calculating duration'!$AB91,'Calculating duration'!$F92/(1+AD$21/100)^('Calculating duration'!$E92/'Calculating duration'!$C$31)))</f>
        <v/>
      </c>
      <c r="AE91" s="72" t="str">
        <f>IF('Calculating duration'!$F91="","",IF('Calculating duration'!$E91='Calculating duration'!$C$29,'Calculating duration'!$AB91,'Calculating duration'!$F92/(1+AE$21/100)^('Calculating duration'!$E92/'Calculating duration'!$C$31)))</f>
        <v/>
      </c>
      <c r="AF91" s="72" t="str">
        <f>IF('Calculating duration'!$F91="","",IF('Calculating duration'!$E91='Calculating duration'!$C$29,'Calculating duration'!$AB91,'Calculating duration'!$F92/(1+AF$21/100)^('Calculating duration'!$E92/'Calculating duration'!$C$31)))</f>
        <v/>
      </c>
      <c r="AG91" s="72" t="str">
        <f>IF('Calculating duration'!$F91="","",IF('Calculating duration'!$E91='Calculating duration'!$C$29,'Calculating duration'!$AB91,'Calculating duration'!$F92/(1+AG$21/100)^('Calculating duration'!$E92/'Calculating duration'!$C$31)))</f>
        <v/>
      </c>
      <c r="AH91" s="72" t="str">
        <f>IF('Calculating duration'!$F91="","",IF('Calculating duration'!$E91='Calculating duration'!$C$29,'Calculating duration'!$AB91,'Calculating duration'!$F92/(1+AH$21/100)^('Calculating duration'!$E92/'Calculating duration'!$C$31)))</f>
        <v/>
      </c>
      <c r="AI91" s="72" t="str">
        <f>IF('Calculating duration'!$F91="","",IF('Calculating duration'!$E91='Calculating duration'!$C$29,'Calculating duration'!$AB91,'Calculating duration'!$F92/(1+AI$21/100)^('Calculating duration'!$E92/'Calculating duration'!$C$31)))</f>
        <v/>
      </c>
      <c r="AJ91" s="72" t="str">
        <f>IF('Calculating duration'!$F91="","",IF('Calculating duration'!$E91='Calculating duration'!$C$29,'Calculating duration'!$AB91,'Calculating duration'!$F92/(1+AJ$21/100)^('Calculating duration'!$E92/'Calculating duration'!$C$31)))</f>
        <v/>
      </c>
      <c r="AK91" s="72" t="str">
        <f>IF('Calculating duration'!$F91="","",IF('Calculating duration'!$E91='Calculating duration'!$C$29,'Calculating duration'!$AB91,'Calculating duration'!$F92/(1+AK$21/100)^('Calculating duration'!$E92/'Calculating duration'!$C$31)))</f>
        <v/>
      </c>
      <c r="AL91" s="72"/>
      <c r="AM91" s="72"/>
      <c r="AN91" s="57">
        <f>IF('Calculating duration'!$F92="",AN90,AN90+AA91)</f>
        <v>133.62999189254282</v>
      </c>
      <c r="AO91" s="57">
        <f>IF('Calculating duration'!$F92="",AO90,AO90+AB91)</f>
        <v>132.89566527221805</v>
      </c>
      <c r="AP91" s="57">
        <f>IF('Calculating duration'!$F92="",AP90,AP90+AC91)</f>
        <v>132.1665734021974</v>
      </c>
      <c r="AQ91" s="57">
        <f>IF('Calculating duration'!$F92="",AQ90,AQ90+AD91)</f>
        <v>131.44267278476872</v>
      </c>
      <c r="AR91" s="57">
        <f>IF('Calculating duration'!$F92="",AR90,AR90+AE91)</f>
        <v>130.72392032964623</v>
      </c>
      <c r="AS91" s="57">
        <f>IF('Calculating duration'!$F92="",AS90,AS90+AF91)</f>
        <v>130.01027334974205</v>
      </c>
      <c r="AT91" s="57">
        <f>IF('Calculating duration'!$F92="",AT90,AT90+AG91)</f>
        <v>129.3016895569888</v>
      </c>
      <c r="AU91" s="57">
        <f>IF('Calculating duration'!$F92="",AU90,AU90+AH91)</f>
        <v>128.59812705820656</v>
      </c>
      <c r="AV91" s="57">
        <f>IF('Calculating duration'!$F92="",AV90,AV90+AI91)</f>
        <v>127.89954435101922</v>
      </c>
      <c r="AW91" s="57">
        <f>IF('Calculating duration'!$F92="",AW90,AW90+AJ91)</f>
        <v>127.20590031981487</v>
      </c>
      <c r="AX91" s="57">
        <f>IF('Calculating duration'!$F92="",AX90,AX90+AK91)</f>
        <v>126.51715423175449</v>
      </c>
      <c r="AZ91" s="72" t="str">
        <f>IF('Calculating duration'!$F90="","",IF('Calculating duration'!$E90='Calculating duration'!$C$29,'Calculating duration'!$AB90,'Calculating duration'!$F91/(1+AZ$21/100)^('Calculating duration'!$E91/'Calculating duration'!$C$31)))</f>
        <v/>
      </c>
      <c r="BA91" s="72" t="str">
        <f>IF('Calculating duration'!$F90="","",IF('Calculating duration'!$E90='Calculating duration'!$C$29,'Calculating duration'!$AB90,'Calculating duration'!$F91/(1+BA$21/100)^('Calculating duration'!$E91/'Calculating duration'!$C$31)))</f>
        <v/>
      </c>
      <c r="BB91" s="72" t="str">
        <f>IF('Calculating duration'!$F90="","",IF('Calculating duration'!$E90='Calculating duration'!$C$29,'Calculating duration'!$AB90,'Calculating duration'!$F91/(1+BB$21/100)^('Calculating duration'!$E91/'Calculating duration'!$C$31)))</f>
        <v/>
      </c>
      <c r="BC91" s="72" t="str">
        <f>IF('Calculating duration'!$F90="","",IF('Calculating duration'!$E90='Calculating duration'!$C$29,'Calculating duration'!$AB90,'Calculating duration'!$F91/(1+BC$21/100)^('Calculating duration'!$E91/'Calculating duration'!$C$31)))</f>
        <v/>
      </c>
      <c r="BD91" s="72" t="str">
        <f>IF('Calculating duration'!$F90="","",IF('Calculating duration'!$E90='Calculating duration'!$C$29,'Calculating duration'!$AB90,'Calculating duration'!$F91/(1+BD$21/100)^('Calculating duration'!$E91/'Calculating duration'!$C$31)))</f>
        <v/>
      </c>
      <c r="BE91" s="72" t="str">
        <f>IF('Calculating duration'!$F90="","",IF('Calculating duration'!$E90='Calculating duration'!$C$29,'Calculating duration'!$AB90,'Calculating duration'!$F91/(1+BE$21/100)^('Calculating duration'!$E91/'Calculating duration'!$C$31)))</f>
        <v/>
      </c>
      <c r="BF91" s="72" t="str">
        <f>IF('Calculating duration'!$F90="","",IF('Calculating duration'!$E90='Calculating duration'!$C$29,'Calculating duration'!$AB90,'Calculating duration'!$F91/(1+BF$21/100)^('Calculating duration'!$E91/'Calculating duration'!$C$31)))</f>
        <v/>
      </c>
      <c r="BG91" s="72" t="str">
        <f>IF('Calculating duration'!$F90="","",IF('Calculating duration'!$E90='Calculating duration'!$C$29,'Calculating duration'!$AB90,'Calculating duration'!$F91/(1+BG$21/100)^('Calculating duration'!$E91/'Calculating duration'!$C$31)))</f>
        <v/>
      </c>
      <c r="BH91" s="72" t="str">
        <f>IF('Calculating duration'!$F90="","",IF('Calculating duration'!$E90='Calculating duration'!$C$29,'Calculating duration'!$AB90,'Calculating duration'!$F91/(1+BH$21/100)^('Calculating duration'!$E91/'Calculating duration'!$C$31)))</f>
        <v/>
      </c>
      <c r="BI91" s="72" t="str">
        <f>IF('Calculating duration'!$F90="","",IF('Calculating duration'!$E90='Calculating duration'!$C$29,'Calculating duration'!$AB90,'Calculating duration'!$F91/(1+BI$21/100)^('Calculating duration'!$E91/'Calculating duration'!$C$31)))</f>
        <v/>
      </c>
      <c r="BJ91" s="72" t="str">
        <f>IF('Calculating duration'!$F90="","",IF('Calculating duration'!$E90='Calculating duration'!$C$29,'Calculating duration'!$AB90,'Calculating duration'!$F91/(1+BJ$21/100)^('Calculating duration'!$E91/'Calculating duration'!$C$31)))</f>
        <v/>
      </c>
      <c r="BK91" s="72" t="str">
        <f>IF('Calculating duration'!$F90="","",IF('Calculating duration'!$E90='Calculating duration'!$C$29,'Calculating duration'!$AB90,'Calculating duration'!$F91/(1+BK$21/100)^('Calculating duration'!$E91/'Calculating duration'!$C$31)))</f>
        <v/>
      </c>
      <c r="BL91" s="57">
        <f>IF('Calculating duration'!$F92="",BL90,BL90+AZ91)</f>
        <v>163</v>
      </c>
      <c r="BM91" s="57">
        <f>IF('Calculating duration'!$F92="",BM90,BM90+BA91)</f>
        <v>155.60641680864748</v>
      </c>
      <c r="BN91" s="57">
        <f>IF('Calculating duration'!$F92="",BN90,BN90+BB91)</f>
        <v>148.63778150796722</v>
      </c>
      <c r="BO91" s="57">
        <f>IF('Calculating duration'!$F92="",BO90,BO90+BC91)</f>
        <v>142.0659395050674</v>
      </c>
      <c r="BP91" s="57">
        <f>IF('Calculating duration'!$F92="",BP90,BP90+BD91)</f>
        <v>135.86482143397862</v>
      </c>
      <c r="BQ91" s="57">
        <f>IF('Calculating duration'!$F92="",BQ90,BQ90+BE91)</f>
        <v>130.01027334974205</v>
      </c>
      <c r="BR91" s="57">
        <f>IF('Calculating duration'!$F92="",BR90,BR90+BF91)</f>
        <v>124.47990195703214</v>
      </c>
      <c r="BS91" s="57">
        <f>IF('Calculating duration'!$F92="",BS90,BS90+BG91)</f>
        <v>119.25293343813912</v>
      </c>
      <c r="BT91" s="57">
        <f>IF('Calculating duration'!$F92="",BT90,BT90+BH91)</f>
        <v>114.3100845918527</v>
      </c>
      <c r="BU91" s="57">
        <f>IF('Calculating duration'!$F92="",BU90,BU90+BI91)</f>
        <v>109.6334451255275</v>
      </c>
      <c r="BV91" s="57">
        <f>IF('Calculating duration'!$F92="",BV90,BV90+BJ91)</f>
        <v>105.2063700592233</v>
      </c>
      <c r="BW91" s="57">
        <f>IF('Calculating duration'!$F92="",BW90,BW90+BK91)</f>
        <v>101.01338130491476</v>
      </c>
    </row>
    <row r="92" spans="27:75" x14ac:dyDescent="0.2">
      <c r="AA92" s="72" t="str">
        <f>IF('Calculating duration'!$F92="","",IF('Calculating duration'!$E92='Calculating duration'!$C$29,'Calculating duration'!$AB92,'Calculating duration'!$F93/(1+AA$21/100)^('Calculating duration'!$E93/'Calculating duration'!$C$31)))</f>
        <v/>
      </c>
      <c r="AB92" s="72" t="str">
        <f>IF('Calculating duration'!$F92="","",IF('Calculating duration'!$E92='Calculating duration'!$C$29,'Calculating duration'!$AB92,'Calculating duration'!$F93/(1+AB$21/100)^('Calculating duration'!$E93/'Calculating duration'!$C$31)))</f>
        <v/>
      </c>
      <c r="AC92" s="72" t="str">
        <f>IF('Calculating duration'!$F92="","",IF('Calculating duration'!$E92='Calculating duration'!$C$29,'Calculating duration'!$AB92,'Calculating duration'!$F93/(1+AC$21/100)^('Calculating duration'!$E93/'Calculating duration'!$C$31)))</f>
        <v/>
      </c>
      <c r="AD92" s="72" t="str">
        <f>IF('Calculating duration'!$F92="","",IF('Calculating duration'!$E92='Calculating duration'!$C$29,'Calculating duration'!$AB92,'Calculating duration'!$F93/(1+AD$21/100)^('Calculating duration'!$E93/'Calculating duration'!$C$31)))</f>
        <v/>
      </c>
      <c r="AE92" s="72" t="str">
        <f>IF('Calculating duration'!$F92="","",IF('Calculating duration'!$E92='Calculating duration'!$C$29,'Calculating duration'!$AB92,'Calculating duration'!$F93/(1+AE$21/100)^('Calculating duration'!$E93/'Calculating duration'!$C$31)))</f>
        <v/>
      </c>
      <c r="AF92" s="72" t="str">
        <f>IF('Calculating duration'!$F92="","",IF('Calculating duration'!$E92='Calculating duration'!$C$29,'Calculating duration'!$AB92,'Calculating duration'!$F93/(1+AF$21/100)^('Calculating duration'!$E93/'Calculating duration'!$C$31)))</f>
        <v/>
      </c>
      <c r="AG92" s="72" t="str">
        <f>IF('Calculating duration'!$F92="","",IF('Calculating duration'!$E92='Calculating duration'!$C$29,'Calculating duration'!$AB92,'Calculating duration'!$F93/(1+AG$21/100)^('Calculating duration'!$E93/'Calculating duration'!$C$31)))</f>
        <v/>
      </c>
      <c r="AH92" s="72" t="str">
        <f>IF('Calculating duration'!$F92="","",IF('Calculating duration'!$E92='Calculating duration'!$C$29,'Calculating duration'!$AB92,'Calculating duration'!$F93/(1+AH$21/100)^('Calculating duration'!$E93/'Calculating duration'!$C$31)))</f>
        <v/>
      </c>
      <c r="AI92" s="72" t="str">
        <f>IF('Calculating duration'!$F92="","",IF('Calculating duration'!$E92='Calculating duration'!$C$29,'Calculating duration'!$AB92,'Calculating duration'!$F93/(1+AI$21/100)^('Calculating duration'!$E93/'Calculating duration'!$C$31)))</f>
        <v/>
      </c>
      <c r="AJ92" s="72" t="str">
        <f>IF('Calculating duration'!$F92="","",IF('Calculating duration'!$E92='Calculating duration'!$C$29,'Calculating duration'!$AB92,'Calculating duration'!$F93/(1+AJ$21/100)^('Calculating duration'!$E93/'Calculating duration'!$C$31)))</f>
        <v/>
      </c>
      <c r="AK92" s="72" t="str">
        <f>IF('Calculating duration'!$F92="","",IF('Calculating duration'!$E92='Calculating duration'!$C$29,'Calculating duration'!$AB92,'Calculating duration'!$F93/(1+AK$21/100)^('Calculating duration'!$E93/'Calculating duration'!$C$31)))</f>
        <v/>
      </c>
      <c r="AL92" s="72"/>
      <c r="AM92" s="72"/>
      <c r="AN92" s="57">
        <f>IF('Calculating duration'!$F93="",AN91,AN91+AA92)</f>
        <v>133.62999189254282</v>
      </c>
      <c r="AO92" s="57">
        <f>IF('Calculating duration'!$F93="",AO91,AO91+AB92)</f>
        <v>132.89566527221805</v>
      </c>
      <c r="AP92" s="57">
        <f>IF('Calculating duration'!$F93="",AP91,AP91+AC92)</f>
        <v>132.1665734021974</v>
      </c>
      <c r="AQ92" s="57">
        <f>IF('Calculating duration'!$F93="",AQ91,AQ91+AD92)</f>
        <v>131.44267278476872</v>
      </c>
      <c r="AR92" s="57">
        <f>IF('Calculating duration'!$F93="",AR91,AR91+AE92)</f>
        <v>130.72392032964623</v>
      </c>
      <c r="AS92" s="57">
        <f>IF('Calculating duration'!$F93="",AS91,AS91+AF92)</f>
        <v>130.01027334974205</v>
      </c>
      <c r="AT92" s="57">
        <f>IF('Calculating duration'!$F93="",AT91,AT91+AG92)</f>
        <v>129.3016895569888</v>
      </c>
      <c r="AU92" s="57">
        <f>IF('Calculating duration'!$F93="",AU91,AU91+AH92)</f>
        <v>128.59812705820656</v>
      </c>
      <c r="AV92" s="57">
        <f>IF('Calculating duration'!$F93="",AV91,AV91+AI92)</f>
        <v>127.89954435101922</v>
      </c>
      <c r="AW92" s="57">
        <f>IF('Calculating duration'!$F93="",AW91,AW91+AJ92)</f>
        <v>127.20590031981487</v>
      </c>
      <c r="AX92" s="57">
        <f>IF('Calculating duration'!$F93="",AX91,AX91+AK92)</f>
        <v>126.51715423175449</v>
      </c>
      <c r="AZ92" s="72" t="str">
        <f>IF('Calculating duration'!$F91="","",IF('Calculating duration'!$E91='Calculating duration'!$C$29,'Calculating duration'!$AB91,'Calculating duration'!$F92/(1+AZ$21/100)^('Calculating duration'!$E92/'Calculating duration'!$C$31)))</f>
        <v/>
      </c>
      <c r="BA92" s="72" t="str">
        <f>IF('Calculating duration'!$F91="","",IF('Calculating duration'!$E91='Calculating duration'!$C$29,'Calculating duration'!$AB91,'Calculating duration'!$F92/(1+BA$21/100)^('Calculating duration'!$E92/'Calculating duration'!$C$31)))</f>
        <v/>
      </c>
      <c r="BB92" s="72" t="str">
        <f>IF('Calculating duration'!$F91="","",IF('Calculating duration'!$E91='Calculating duration'!$C$29,'Calculating duration'!$AB91,'Calculating duration'!$F92/(1+BB$21/100)^('Calculating duration'!$E92/'Calculating duration'!$C$31)))</f>
        <v/>
      </c>
      <c r="BC92" s="72" t="str">
        <f>IF('Calculating duration'!$F91="","",IF('Calculating duration'!$E91='Calculating duration'!$C$29,'Calculating duration'!$AB91,'Calculating duration'!$F92/(1+BC$21/100)^('Calculating duration'!$E92/'Calculating duration'!$C$31)))</f>
        <v/>
      </c>
      <c r="BD92" s="72" t="str">
        <f>IF('Calculating duration'!$F91="","",IF('Calculating duration'!$E91='Calculating duration'!$C$29,'Calculating duration'!$AB91,'Calculating duration'!$F92/(1+BD$21/100)^('Calculating duration'!$E92/'Calculating duration'!$C$31)))</f>
        <v/>
      </c>
      <c r="BE92" s="72" t="str">
        <f>IF('Calculating duration'!$F91="","",IF('Calculating duration'!$E91='Calculating duration'!$C$29,'Calculating duration'!$AB91,'Calculating duration'!$F92/(1+BE$21/100)^('Calculating duration'!$E92/'Calculating duration'!$C$31)))</f>
        <v/>
      </c>
      <c r="BF92" s="72" t="str">
        <f>IF('Calculating duration'!$F91="","",IF('Calculating duration'!$E91='Calculating duration'!$C$29,'Calculating duration'!$AB91,'Calculating duration'!$F92/(1+BF$21/100)^('Calculating duration'!$E92/'Calculating duration'!$C$31)))</f>
        <v/>
      </c>
      <c r="BG92" s="72" t="str">
        <f>IF('Calculating duration'!$F91="","",IF('Calculating duration'!$E91='Calculating duration'!$C$29,'Calculating duration'!$AB91,'Calculating duration'!$F92/(1+BG$21/100)^('Calculating duration'!$E92/'Calculating duration'!$C$31)))</f>
        <v/>
      </c>
      <c r="BH92" s="72" t="str">
        <f>IF('Calculating duration'!$F91="","",IF('Calculating duration'!$E91='Calculating duration'!$C$29,'Calculating duration'!$AB91,'Calculating duration'!$F92/(1+BH$21/100)^('Calculating duration'!$E92/'Calculating duration'!$C$31)))</f>
        <v/>
      </c>
      <c r="BI92" s="72" t="str">
        <f>IF('Calculating duration'!$F91="","",IF('Calculating duration'!$E91='Calculating duration'!$C$29,'Calculating duration'!$AB91,'Calculating duration'!$F92/(1+BI$21/100)^('Calculating duration'!$E92/'Calculating duration'!$C$31)))</f>
        <v/>
      </c>
      <c r="BJ92" s="72" t="str">
        <f>IF('Calculating duration'!$F91="","",IF('Calculating duration'!$E91='Calculating duration'!$C$29,'Calculating duration'!$AB91,'Calculating duration'!$F92/(1+BJ$21/100)^('Calculating duration'!$E92/'Calculating duration'!$C$31)))</f>
        <v/>
      </c>
      <c r="BK92" s="72" t="str">
        <f>IF('Calculating duration'!$F91="","",IF('Calculating duration'!$E91='Calculating duration'!$C$29,'Calculating duration'!$AB91,'Calculating duration'!$F92/(1+BK$21/100)^('Calculating duration'!$E92/'Calculating duration'!$C$31)))</f>
        <v/>
      </c>
      <c r="BL92" s="57">
        <f>IF('Calculating duration'!$F93="",BL91,BL91+AZ92)</f>
        <v>163</v>
      </c>
      <c r="BM92" s="57">
        <f>IF('Calculating duration'!$F93="",BM91,BM91+BA92)</f>
        <v>155.60641680864748</v>
      </c>
      <c r="BN92" s="57">
        <f>IF('Calculating duration'!$F93="",BN91,BN91+BB92)</f>
        <v>148.63778150796722</v>
      </c>
      <c r="BO92" s="57">
        <f>IF('Calculating duration'!$F93="",BO91,BO91+BC92)</f>
        <v>142.0659395050674</v>
      </c>
      <c r="BP92" s="57">
        <f>IF('Calculating duration'!$F93="",BP91,BP91+BD92)</f>
        <v>135.86482143397862</v>
      </c>
      <c r="BQ92" s="57">
        <f>IF('Calculating duration'!$F93="",BQ91,BQ91+BE92)</f>
        <v>130.01027334974205</v>
      </c>
      <c r="BR92" s="57">
        <f>IF('Calculating duration'!$F93="",BR91,BR91+BF92)</f>
        <v>124.47990195703214</v>
      </c>
      <c r="BS92" s="57">
        <f>IF('Calculating duration'!$F93="",BS91,BS91+BG92)</f>
        <v>119.25293343813912</v>
      </c>
      <c r="BT92" s="57">
        <f>IF('Calculating duration'!$F93="",BT91,BT91+BH92)</f>
        <v>114.3100845918527</v>
      </c>
      <c r="BU92" s="57">
        <f>IF('Calculating duration'!$F93="",BU91,BU91+BI92)</f>
        <v>109.6334451255275</v>
      </c>
      <c r="BV92" s="57">
        <f>IF('Calculating duration'!$F93="",BV91,BV91+BJ92)</f>
        <v>105.2063700592233</v>
      </c>
      <c r="BW92" s="57">
        <f>IF('Calculating duration'!$F93="",BW91,BW91+BK92)</f>
        <v>101.01338130491476</v>
      </c>
    </row>
    <row r="93" spans="27:75" x14ac:dyDescent="0.2">
      <c r="AA93" s="72" t="str">
        <f>IF('Calculating duration'!$F93="","",IF('Calculating duration'!$E93='Calculating duration'!$C$29,'Calculating duration'!$AB93,'Calculating duration'!$F94/(1+AA$21/100)^('Calculating duration'!$E94/'Calculating duration'!$C$31)))</f>
        <v/>
      </c>
      <c r="AB93" s="72" t="str">
        <f>IF('Calculating duration'!$F93="","",IF('Calculating duration'!$E93='Calculating duration'!$C$29,'Calculating duration'!$AB93,'Calculating duration'!$F94/(1+AB$21/100)^('Calculating duration'!$E94/'Calculating duration'!$C$31)))</f>
        <v/>
      </c>
      <c r="AC93" s="72" t="str">
        <f>IF('Calculating duration'!$F93="","",IF('Calculating duration'!$E93='Calculating duration'!$C$29,'Calculating duration'!$AB93,'Calculating duration'!$F94/(1+AC$21/100)^('Calculating duration'!$E94/'Calculating duration'!$C$31)))</f>
        <v/>
      </c>
      <c r="AD93" s="72" t="str">
        <f>IF('Calculating duration'!$F93="","",IF('Calculating duration'!$E93='Calculating duration'!$C$29,'Calculating duration'!$AB93,'Calculating duration'!$F94/(1+AD$21/100)^('Calculating duration'!$E94/'Calculating duration'!$C$31)))</f>
        <v/>
      </c>
      <c r="AE93" s="72" t="str">
        <f>IF('Calculating duration'!$F93="","",IF('Calculating duration'!$E93='Calculating duration'!$C$29,'Calculating duration'!$AB93,'Calculating duration'!$F94/(1+AE$21/100)^('Calculating duration'!$E94/'Calculating duration'!$C$31)))</f>
        <v/>
      </c>
      <c r="AF93" s="72" t="str">
        <f>IF('Calculating duration'!$F93="","",IF('Calculating duration'!$E93='Calculating duration'!$C$29,'Calculating duration'!$AB93,'Calculating duration'!$F94/(1+AF$21/100)^('Calculating duration'!$E94/'Calculating duration'!$C$31)))</f>
        <v/>
      </c>
      <c r="AG93" s="72" t="str">
        <f>IF('Calculating duration'!$F93="","",IF('Calculating duration'!$E93='Calculating duration'!$C$29,'Calculating duration'!$AB93,'Calculating duration'!$F94/(1+AG$21/100)^('Calculating duration'!$E94/'Calculating duration'!$C$31)))</f>
        <v/>
      </c>
      <c r="AH93" s="72" t="str">
        <f>IF('Calculating duration'!$F93="","",IF('Calculating duration'!$E93='Calculating duration'!$C$29,'Calculating duration'!$AB93,'Calculating duration'!$F94/(1+AH$21/100)^('Calculating duration'!$E94/'Calculating duration'!$C$31)))</f>
        <v/>
      </c>
      <c r="AI93" s="72" t="str">
        <f>IF('Calculating duration'!$F93="","",IF('Calculating duration'!$E93='Calculating duration'!$C$29,'Calculating duration'!$AB93,'Calculating duration'!$F94/(1+AI$21/100)^('Calculating duration'!$E94/'Calculating duration'!$C$31)))</f>
        <v/>
      </c>
      <c r="AJ93" s="72" t="str">
        <f>IF('Calculating duration'!$F93="","",IF('Calculating duration'!$E93='Calculating duration'!$C$29,'Calculating duration'!$AB93,'Calculating duration'!$F94/(1+AJ$21/100)^('Calculating duration'!$E94/'Calculating duration'!$C$31)))</f>
        <v/>
      </c>
      <c r="AK93" s="72" t="str">
        <f>IF('Calculating duration'!$F93="","",IF('Calculating duration'!$E93='Calculating duration'!$C$29,'Calculating duration'!$AB93,'Calculating duration'!$F94/(1+AK$21/100)^('Calculating duration'!$E94/'Calculating duration'!$C$31)))</f>
        <v/>
      </c>
      <c r="AL93" s="72"/>
      <c r="AM93" s="72"/>
      <c r="AN93" s="57">
        <f>IF('Calculating duration'!$F94="",AN92,AN92+AA93)</f>
        <v>133.62999189254282</v>
      </c>
      <c r="AO93" s="57">
        <f>IF('Calculating duration'!$F94="",AO92,AO92+AB93)</f>
        <v>132.89566527221805</v>
      </c>
      <c r="AP93" s="57">
        <f>IF('Calculating duration'!$F94="",AP92,AP92+AC93)</f>
        <v>132.1665734021974</v>
      </c>
      <c r="AQ93" s="57">
        <f>IF('Calculating duration'!$F94="",AQ92,AQ92+AD93)</f>
        <v>131.44267278476872</v>
      </c>
      <c r="AR93" s="57">
        <f>IF('Calculating duration'!$F94="",AR92,AR92+AE93)</f>
        <v>130.72392032964623</v>
      </c>
      <c r="AS93" s="57">
        <f>IF('Calculating duration'!$F94="",AS92,AS92+AF93)</f>
        <v>130.01027334974205</v>
      </c>
      <c r="AT93" s="57">
        <f>IF('Calculating duration'!$F94="",AT92,AT92+AG93)</f>
        <v>129.3016895569888</v>
      </c>
      <c r="AU93" s="57">
        <f>IF('Calculating duration'!$F94="",AU92,AU92+AH93)</f>
        <v>128.59812705820656</v>
      </c>
      <c r="AV93" s="57">
        <f>IF('Calculating duration'!$F94="",AV92,AV92+AI93)</f>
        <v>127.89954435101922</v>
      </c>
      <c r="AW93" s="57">
        <f>IF('Calculating duration'!$F94="",AW92,AW92+AJ93)</f>
        <v>127.20590031981487</v>
      </c>
      <c r="AX93" s="57">
        <f>IF('Calculating duration'!$F94="",AX92,AX92+AK93)</f>
        <v>126.51715423175449</v>
      </c>
      <c r="AZ93" s="72" t="str">
        <f>IF('Calculating duration'!$F92="","",IF('Calculating duration'!$E92='Calculating duration'!$C$29,'Calculating duration'!$AB92,'Calculating duration'!$F93/(1+AZ$21/100)^('Calculating duration'!$E93/'Calculating duration'!$C$31)))</f>
        <v/>
      </c>
      <c r="BA93" s="72" t="str">
        <f>IF('Calculating duration'!$F92="","",IF('Calculating duration'!$E92='Calculating duration'!$C$29,'Calculating duration'!$AB92,'Calculating duration'!$F93/(1+BA$21/100)^('Calculating duration'!$E93/'Calculating duration'!$C$31)))</f>
        <v/>
      </c>
      <c r="BB93" s="72" t="str">
        <f>IF('Calculating duration'!$F92="","",IF('Calculating duration'!$E92='Calculating duration'!$C$29,'Calculating duration'!$AB92,'Calculating duration'!$F93/(1+BB$21/100)^('Calculating duration'!$E93/'Calculating duration'!$C$31)))</f>
        <v/>
      </c>
      <c r="BC93" s="72" t="str">
        <f>IF('Calculating duration'!$F92="","",IF('Calculating duration'!$E92='Calculating duration'!$C$29,'Calculating duration'!$AB92,'Calculating duration'!$F93/(1+BC$21/100)^('Calculating duration'!$E93/'Calculating duration'!$C$31)))</f>
        <v/>
      </c>
      <c r="BD93" s="72" t="str">
        <f>IF('Calculating duration'!$F92="","",IF('Calculating duration'!$E92='Calculating duration'!$C$29,'Calculating duration'!$AB92,'Calculating duration'!$F93/(1+BD$21/100)^('Calculating duration'!$E93/'Calculating duration'!$C$31)))</f>
        <v/>
      </c>
      <c r="BE93" s="72" t="str">
        <f>IF('Calculating duration'!$F92="","",IF('Calculating duration'!$E92='Calculating duration'!$C$29,'Calculating duration'!$AB92,'Calculating duration'!$F93/(1+BE$21/100)^('Calculating duration'!$E93/'Calculating duration'!$C$31)))</f>
        <v/>
      </c>
      <c r="BF93" s="72" t="str">
        <f>IF('Calculating duration'!$F92="","",IF('Calculating duration'!$E92='Calculating duration'!$C$29,'Calculating duration'!$AB92,'Calculating duration'!$F93/(1+BF$21/100)^('Calculating duration'!$E93/'Calculating duration'!$C$31)))</f>
        <v/>
      </c>
      <c r="BG93" s="72" t="str">
        <f>IF('Calculating duration'!$F92="","",IF('Calculating duration'!$E92='Calculating duration'!$C$29,'Calculating duration'!$AB92,'Calculating duration'!$F93/(1+BG$21/100)^('Calculating duration'!$E93/'Calculating duration'!$C$31)))</f>
        <v/>
      </c>
      <c r="BH93" s="72" t="str">
        <f>IF('Calculating duration'!$F92="","",IF('Calculating duration'!$E92='Calculating duration'!$C$29,'Calculating duration'!$AB92,'Calculating duration'!$F93/(1+BH$21/100)^('Calculating duration'!$E93/'Calculating duration'!$C$31)))</f>
        <v/>
      </c>
      <c r="BI93" s="72" t="str">
        <f>IF('Calculating duration'!$F92="","",IF('Calculating duration'!$E92='Calculating duration'!$C$29,'Calculating duration'!$AB92,'Calculating duration'!$F93/(1+BI$21/100)^('Calculating duration'!$E93/'Calculating duration'!$C$31)))</f>
        <v/>
      </c>
      <c r="BJ93" s="72" t="str">
        <f>IF('Calculating duration'!$F92="","",IF('Calculating duration'!$E92='Calculating duration'!$C$29,'Calculating duration'!$AB92,'Calculating duration'!$F93/(1+BJ$21/100)^('Calculating duration'!$E93/'Calculating duration'!$C$31)))</f>
        <v/>
      </c>
      <c r="BK93" s="72" t="str">
        <f>IF('Calculating duration'!$F92="","",IF('Calculating duration'!$E92='Calculating duration'!$C$29,'Calculating duration'!$AB92,'Calculating duration'!$F93/(1+BK$21/100)^('Calculating duration'!$E93/'Calculating duration'!$C$31)))</f>
        <v/>
      </c>
      <c r="BL93" s="57">
        <f>IF('Calculating duration'!$F94="",BL92,BL92+AZ93)</f>
        <v>163</v>
      </c>
      <c r="BM93" s="57">
        <f>IF('Calculating duration'!$F94="",BM92,BM92+BA93)</f>
        <v>155.60641680864748</v>
      </c>
      <c r="BN93" s="57">
        <f>IF('Calculating duration'!$F94="",BN92,BN92+BB93)</f>
        <v>148.63778150796722</v>
      </c>
      <c r="BO93" s="57">
        <f>IF('Calculating duration'!$F94="",BO92,BO92+BC93)</f>
        <v>142.0659395050674</v>
      </c>
      <c r="BP93" s="57">
        <f>IF('Calculating duration'!$F94="",BP92,BP92+BD93)</f>
        <v>135.86482143397862</v>
      </c>
      <c r="BQ93" s="57">
        <f>IF('Calculating duration'!$F94="",BQ92,BQ92+BE93)</f>
        <v>130.01027334974205</v>
      </c>
      <c r="BR93" s="57">
        <f>IF('Calculating duration'!$F94="",BR92,BR92+BF93)</f>
        <v>124.47990195703214</v>
      </c>
      <c r="BS93" s="57">
        <f>IF('Calculating duration'!$F94="",BS92,BS92+BG93)</f>
        <v>119.25293343813912</v>
      </c>
      <c r="BT93" s="57">
        <f>IF('Calculating duration'!$F94="",BT92,BT92+BH93)</f>
        <v>114.3100845918527</v>
      </c>
      <c r="BU93" s="57">
        <f>IF('Calculating duration'!$F94="",BU92,BU92+BI93)</f>
        <v>109.6334451255275</v>
      </c>
      <c r="BV93" s="57">
        <f>IF('Calculating duration'!$F94="",BV92,BV92+BJ93)</f>
        <v>105.2063700592233</v>
      </c>
      <c r="BW93" s="57">
        <f>IF('Calculating duration'!$F94="",BW92,BW92+BK93)</f>
        <v>101.01338130491476</v>
      </c>
    </row>
    <row r="94" spans="27:75" x14ac:dyDescent="0.2">
      <c r="AA94" s="72" t="str">
        <f>IF('Calculating duration'!$F94="","",IF('Calculating duration'!$E94='Calculating duration'!$C$29,'Calculating duration'!$AB94,'Calculating duration'!$F95/(1+AA$21/100)^('Calculating duration'!$E95/'Calculating duration'!$C$31)))</f>
        <v/>
      </c>
      <c r="AB94" s="72" t="str">
        <f>IF('Calculating duration'!$F94="","",IF('Calculating duration'!$E94='Calculating duration'!$C$29,'Calculating duration'!$AB94,'Calculating duration'!$F95/(1+AB$21/100)^('Calculating duration'!$E95/'Calculating duration'!$C$31)))</f>
        <v/>
      </c>
      <c r="AC94" s="72" t="str">
        <f>IF('Calculating duration'!$F94="","",IF('Calculating duration'!$E94='Calculating duration'!$C$29,'Calculating duration'!$AB94,'Calculating duration'!$F95/(1+AC$21/100)^('Calculating duration'!$E95/'Calculating duration'!$C$31)))</f>
        <v/>
      </c>
      <c r="AD94" s="72" t="str">
        <f>IF('Calculating duration'!$F94="","",IF('Calculating duration'!$E94='Calculating duration'!$C$29,'Calculating duration'!$AB94,'Calculating duration'!$F95/(1+AD$21/100)^('Calculating duration'!$E95/'Calculating duration'!$C$31)))</f>
        <v/>
      </c>
      <c r="AE94" s="72" t="str">
        <f>IF('Calculating duration'!$F94="","",IF('Calculating duration'!$E94='Calculating duration'!$C$29,'Calculating duration'!$AB94,'Calculating duration'!$F95/(1+AE$21/100)^('Calculating duration'!$E95/'Calculating duration'!$C$31)))</f>
        <v/>
      </c>
      <c r="AF94" s="72" t="str">
        <f>IF('Calculating duration'!$F94="","",IF('Calculating duration'!$E94='Calculating duration'!$C$29,'Calculating duration'!$AB94,'Calculating duration'!$F95/(1+AF$21/100)^('Calculating duration'!$E95/'Calculating duration'!$C$31)))</f>
        <v/>
      </c>
      <c r="AG94" s="72" t="str">
        <f>IF('Calculating duration'!$F94="","",IF('Calculating duration'!$E94='Calculating duration'!$C$29,'Calculating duration'!$AB94,'Calculating duration'!$F95/(1+AG$21/100)^('Calculating duration'!$E95/'Calculating duration'!$C$31)))</f>
        <v/>
      </c>
      <c r="AH94" s="72" t="str">
        <f>IF('Calculating duration'!$F94="","",IF('Calculating duration'!$E94='Calculating duration'!$C$29,'Calculating duration'!$AB94,'Calculating duration'!$F95/(1+AH$21/100)^('Calculating duration'!$E95/'Calculating duration'!$C$31)))</f>
        <v/>
      </c>
      <c r="AI94" s="72" t="str">
        <f>IF('Calculating duration'!$F94="","",IF('Calculating duration'!$E94='Calculating duration'!$C$29,'Calculating duration'!$AB94,'Calculating duration'!$F95/(1+AI$21/100)^('Calculating duration'!$E95/'Calculating duration'!$C$31)))</f>
        <v/>
      </c>
      <c r="AJ94" s="72" t="str">
        <f>IF('Calculating duration'!$F94="","",IF('Calculating duration'!$E94='Calculating duration'!$C$29,'Calculating duration'!$AB94,'Calculating duration'!$F95/(1+AJ$21/100)^('Calculating duration'!$E95/'Calculating duration'!$C$31)))</f>
        <v/>
      </c>
      <c r="AK94" s="72" t="str">
        <f>IF('Calculating duration'!$F94="","",IF('Calculating duration'!$E94='Calculating duration'!$C$29,'Calculating duration'!$AB94,'Calculating duration'!$F95/(1+AK$21/100)^('Calculating duration'!$E95/'Calculating duration'!$C$31)))</f>
        <v/>
      </c>
      <c r="AL94" s="72"/>
      <c r="AM94" s="72"/>
      <c r="AN94" s="57">
        <f>IF('Calculating duration'!$F95="",AN93,AN93+AA94)</f>
        <v>133.62999189254282</v>
      </c>
      <c r="AO94" s="57">
        <f>IF('Calculating duration'!$F95="",AO93,AO93+AB94)</f>
        <v>132.89566527221805</v>
      </c>
      <c r="AP94" s="57">
        <f>IF('Calculating duration'!$F95="",AP93,AP93+AC94)</f>
        <v>132.1665734021974</v>
      </c>
      <c r="AQ94" s="57">
        <f>IF('Calculating duration'!$F95="",AQ93,AQ93+AD94)</f>
        <v>131.44267278476872</v>
      </c>
      <c r="AR94" s="57">
        <f>IF('Calculating duration'!$F95="",AR93,AR93+AE94)</f>
        <v>130.72392032964623</v>
      </c>
      <c r="AS94" s="57">
        <f>IF('Calculating duration'!$F95="",AS93,AS93+AF94)</f>
        <v>130.01027334974205</v>
      </c>
      <c r="AT94" s="57">
        <f>IF('Calculating duration'!$F95="",AT93,AT93+AG94)</f>
        <v>129.3016895569888</v>
      </c>
      <c r="AU94" s="57">
        <f>IF('Calculating duration'!$F95="",AU93,AU93+AH94)</f>
        <v>128.59812705820656</v>
      </c>
      <c r="AV94" s="57">
        <f>IF('Calculating duration'!$F95="",AV93,AV93+AI94)</f>
        <v>127.89954435101922</v>
      </c>
      <c r="AW94" s="57">
        <f>IF('Calculating duration'!$F95="",AW93,AW93+AJ94)</f>
        <v>127.20590031981487</v>
      </c>
      <c r="AX94" s="57">
        <f>IF('Calculating duration'!$F95="",AX93,AX93+AK94)</f>
        <v>126.51715423175449</v>
      </c>
      <c r="AZ94" s="72" t="str">
        <f>IF('Calculating duration'!$F93="","",IF('Calculating duration'!$E93='Calculating duration'!$C$29,'Calculating duration'!$AB93,'Calculating duration'!$F94/(1+AZ$21/100)^('Calculating duration'!$E94/'Calculating duration'!$C$31)))</f>
        <v/>
      </c>
      <c r="BA94" s="72" t="str">
        <f>IF('Calculating duration'!$F93="","",IF('Calculating duration'!$E93='Calculating duration'!$C$29,'Calculating duration'!$AB93,'Calculating duration'!$F94/(1+BA$21/100)^('Calculating duration'!$E94/'Calculating duration'!$C$31)))</f>
        <v/>
      </c>
      <c r="BB94" s="72" t="str">
        <f>IF('Calculating duration'!$F93="","",IF('Calculating duration'!$E93='Calculating duration'!$C$29,'Calculating duration'!$AB93,'Calculating duration'!$F94/(1+BB$21/100)^('Calculating duration'!$E94/'Calculating duration'!$C$31)))</f>
        <v/>
      </c>
      <c r="BC94" s="72" t="str">
        <f>IF('Calculating duration'!$F93="","",IF('Calculating duration'!$E93='Calculating duration'!$C$29,'Calculating duration'!$AB93,'Calculating duration'!$F94/(1+BC$21/100)^('Calculating duration'!$E94/'Calculating duration'!$C$31)))</f>
        <v/>
      </c>
      <c r="BD94" s="72" t="str">
        <f>IF('Calculating duration'!$F93="","",IF('Calculating duration'!$E93='Calculating duration'!$C$29,'Calculating duration'!$AB93,'Calculating duration'!$F94/(1+BD$21/100)^('Calculating duration'!$E94/'Calculating duration'!$C$31)))</f>
        <v/>
      </c>
      <c r="BE94" s="72" t="str">
        <f>IF('Calculating duration'!$F93="","",IF('Calculating duration'!$E93='Calculating duration'!$C$29,'Calculating duration'!$AB93,'Calculating duration'!$F94/(1+BE$21/100)^('Calculating duration'!$E94/'Calculating duration'!$C$31)))</f>
        <v/>
      </c>
      <c r="BF94" s="72" t="str">
        <f>IF('Calculating duration'!$F93="","",IF('Calculating duration'!$E93='Calculating duration'!$C$29,'Calculating duration'!$AB93,'Calculating duration'!$F94/(1+BF$21/100)^('Calculating duration'!$E94/'Calculating duration'!$C$31)))</f>
        <v/>
      </c>
      <c r="BG94" s="72" t="str">
        <f>IF('Calculating duration'!$F93="","",IF('Calculating duration'!$E93='Calculating duration'!$C$29,'Calculating duration'!$AB93,'Calculating duration'!$F94/(1+BG$21/100)^('Calculating duration'!$E94/'Calculating duration'!$C$31)))</f>
        <v/>
      </c>
      <c r="BH94" s="72" t="str">
        <f>IF('Calculating duration'!$F93="","",IF('Calculating duration'!$E93='Calculating duration'!$C$29,'Calculating duration'!$AB93,'Calculating duration'!$F94/(1+BH$21/100)^('Calculating duration'!$E94/'Calculating duration'!$C$31)))</f>
        <v/>
      </c>
      <c r="BI94" s="72" t="str">
        <f>IF('Calculating duration'!$F93="","",IF('Calculating duration'!$E93='Calculating duration'!$C$29,'Calculating duration'!$AB93,'Calculating duration'!$F94/(1+BI$21/100)^('Calculating duration'!$E94/'Calculating duration'!$C$31)))</f>
        <v/>
      </c>
      <c r="BJ94" s="72" t="str">
        <f>IF('Calculating duration'!$F93="","",IF('Calculating duration'!$E93='Calculating duration'!$C$29,'Calculating duration'!$AB93,'Calculating duration'!$F94/(1+BJ$21/100)^('Calculating duration'!$E94/'Calculating duration'!$C$31)))</f>
        <v/>
      </c>
      <c r="BK94" s="72" t="str">
        <f>IF('Calculating duration'!$F93="","",IF('Calculating duration'!$E93='Calculating duration'!$C$29,'Calculating duration'!$AB93,'Calculating duration'!$F94/(1+BK$21/100)^('Calculating duration'!$E94/'Calculating duration'!$C$31)))</f>
        <v/>
      </c>
      <c r="BL94" s="57">
        <f>IF('Calculating duration'!$F95="",BL93,BL93+AZ94)</f>
        <v>163</v>
      </c>
      <c r="BM94" s="57">
        <f>IF('Calculating duration'!$F95="",BM93,BM93+BA94)</f>
        <v>155.60641680864748</v>
      </c>
      <c r="BN94" s="57">
        <f>IF('Calculating duration'!$F95="",BN93,BN93+BB94)</f>
        <v>148.63778150796722</v>
      </c>
      <c r="BO94" s="57">
        <f>IF('Calculating duration'!$F95="",BO93,BO93+BC94)</f>
        <v>142.0659395050674</v>
      </c>
      <c r="BP94" s="57">
        <f>IF('Calculating duration'!$F95="",BP93,BP93+BD94)</f>
        <v>135.86482143397862</v>
      </c>
      <c r="BQ94" s="57">
        <f>IF('Calculating duration'!$F95="",BQ93,BQ93+BE94)</f>
        <v>130.01027334974205</v>
      </c>
      <c r="BR94" s="57">
        <f>IF('Calculating duration'!$F95="",BR93,BR93+BF94)</f>
        <v>124.47990195703214</v>
      </c>
      <c r="BS94" s="57">
        <f>IF('Calculating duration'!$F95="",BS93,BS93+BG94)</f>
        <v>119.25293343813912</v>
      </c>
      <c r="BT94" s="57">
        <f>IF('Calculating duration'!$F95="",BT93,BT93+BH94)</f>
        <v>114.3100845918527</v>
      </c>
      <c r="BU94" s="57">
        <f>IF('Calculating duration'!$F95="",BU93,BU93+BI94)</f>
        <v>109.6334451255275</v>
      </c>
      <c r="BV94" s="57">
        <f>IF('Calculating duration'!$F95="",BV93,BV93+BJ94)</f>
        <v>105.2063700592233</v>
      </c>
      <c r="BW94" s="57">
        <f>IF('Calculating duration'!$F95="",BW93,BW93+BK94)</f>
        <v>101.01338130491476</v>
      </c>
    </row>
    <row r="95" spans="27:75" x14ac:dyDescent="0.2">
      <c r="AA95" s="72" t="str">
        <f>IF('Calculating duration'!$F95="","",IF('Calculating duration'!$E95='Calculating duration'!$C$29,'Calculating duration'!$AB95,'Calculating duration'!$F96/(1+AA$21/100)^('Calculating duration'!$E96/'Calculating duration'!$C$31)))</f>
        <v/>
      </c>
      <c r="AB95" s="72" t="str">
        <f>IF('Calculating duration'!$F95="","",IF('Calculating duration'!$E95='Calculating duration'!$C$29,'Calculating duration'!$AB95,'Calculating duration'!$F96/(1+AB$21/100)^('Calculating duration'!$E96/'Calculating duration'!$C$31)))</f>
        <v/>
      </c>
      <c r="AC95" s="72" t="str">
        <f>IF('Calculating duration'!$F95="","",IF('Calculating duration'!$E95='Calculating duration'!$C$29,'Calculating duration'!$AB95,'Calculating duration'!$F96/(1+AC$21/100)^('Calculating duration'!$E96/'Calculating duration'!$C$31)))</f>
        <v/>
      </c>
      <c r="AD95" s="72" t="str">
        <f>IF('Calculating duration'!$F95="","",IF('Calculating duration'!$E95='Calculating duration'!$C$29,'Calculating duration'!$AB95,'Calculating duration'!$F96/(1+AD$21/100)^('Calculating duration'!$E96/'Calculating duration'!$C$31)))</f>
        <v/>
      </c>
      <c r="AE95" s="72" t="str">
        <f>IF('Calculating duration'!$F95="","",IF('Calculating duration'!$E95='Calculating duration'!$C$29,'Calculating duration'!$AB95,'Calculating duration'!$F96/(1+AE$21/100)^('Calculating duration'!$E96/'Calculating duration'!$C$31)))</f>
        <v/>
      </c>
      <c r="AF95" s="72" t="str">
        <f>IF('Calculating duration'!$F95="","",IF('Calculating duration'!$E95='Calculating duration'!$C$29,'Calculating duration'!$AB95,'Calculating duration'!$F96/(1+AF$21/100)^('Calculating duration'!$E96/'Calculating duration'!$C$31)))</f>
        <v/>
      </c>
      <c r="AG95" s="72" t="str">
        <f>IF('Calculating duration'!$F95="","",IF('Calculating duration'!$E95='Calculating duration'!$C$29,'Calculating duration'!$AB95,'Calculating duration'!$F96/(1+AG$21/100)^('Calculating duration'!$E96/'Calculating duration'!$C$31)))</f>
        <v/>
      </c>
      <c r="AH95" s="72" t="str">
        <f>IF('Calculating duration'!$F95="","",IF('Calculating duration'!$E95='Calculating duration'!$C$29,'Calculating duration'!$AB95,'Calculating duration'!$F96/(1+AH$21/100)^('Calculating duration'!$E96/'Calculating duration'!$C$31)))</f>
        <v/>
      </c>
      <c r="AI95" s="72" t="str">
        <f>IF('Calculating duration'!$F95="","",IF('Calculating duration'!$E95='Calculating duration'!$C$29,'Calculating duration'!$AB95,'Calculating duration'!$F96/(1+AI$21/100)^('Calculating duration'!$E96/'Calculating duration'!$C$31)))</f>
        <v/>
      </c>
      <c r="AJ95" s="72" t="str">
        <f>IF('Calculating duration'!$F95="","",IF('Calculating duration'!$E95='Calculating duration'!$C$29,'Calculating duration'!$AB95,'Calculating duration'!$F96/(1+AJ$21/100)^('Calculating duration'!$E96/'Calculating duration'!$C$31)))</f>
        <v/>
      </c>
      <c r="AK95" s="72" t="str">
        <f>IF('Calculating duration'!$F95="","",IF('Calculating duration'!$E95='Calculating duration'!$C$29,'Calculating duration'!$AB95,'Calculating duration'!$F96/(1+AK$21/100)^('Calculating duration'!$E96/'Calculating duration'!$C$31)))</f>
        <v/>
      </c>
      <c r="AL95" s="72"/>
      <c r="AM95" s="72"/>
      <c r="AN95" s="57">
        <f>IF('Calculating duration'!$F96="",AN94,AN94+AA95)</f>
        <v>133.62999189254282</v>
      </c>
      <c r="AO95" s="57">
        <f>IF('Calculating duration'!$F96="",AO94,AO94+AB95)</f>
        <v>132.89566527221805</v>
      </c>
      <c r="AP95" s="57">
        <f>IF('Calculating duration'!$F96="",AP94,AP94+AC95)</f>
        <v>132.1665734021974</v>
      </c>
      <c r="AQ95" s="57">
        <f>IF('Calculating duration'!$F96="",AQ94,AQ94+AD95)</f>
        <v>131.44267278476872</v>
      </c>
      <c r="AR95" s="57">
        <f>IF('Calculating duration'!$F96="",AR94,AR94+AE95)</f>
        <v>130.72392032964623</v>
      </c>
      <c r="AS95" s="57">
        <f>IF('Calculating duration'!$F96="",AS94,AS94+AF95)</f>
        <v>130.01027334974205</v>
      </c>
      <c r="AT95" s="57">
        <f>IF('Calculating duration'!$F96="",AT94,AT94+AG95)</f>
        <v>129.3016895569888</v>
      </c>
      <c r="AU95" s="57">
        <f>IF('Calculating duration'!$F96="",AU94,AU94+AH95)</f>
        <v>128.59812705820656</v>
      </c>
      <c r="AV95" s="57">
        <f>IF('Calculating duration'!$F96="",AV94,AV94+AI95)</f>
        <v>127.89954435101922</v>
      </c>
      <c r="AW95" s="57">
        <f>IF('Calculating duration'!$F96="",AW94,AW94+AJ95)</f>
        <v>127.20590031981487</v>
      </c>
      <c r="AX95" s="57">
        <f>IF('Calculating duration'!$F96="",AX94,AX94+AK95)</f>
        <v>126.51715423175449</v>
      </c>
      <c r="AZ95" s="72" t="str">
        <f>IF('Calculating duration'!$F94="","",IF('Calculating duration'!$E94='Calculating duration'!$C$29,'Calculating duration'!$AB94,'Calculating duration'!$F95/(1+AZ$21/100)^('Calculating duration'!$E95/'Calculating duration'!$C$31)))</f>
        <v/>
      </c>
      <c r="BA95" s="72" t="str">
        <f>IF('Calculating duration'!$F94="","",IF('Calculating duration'!$E94='Calculating duration'!$C$29,'Calculating duration'!$AB94,'Calculating duration'!$F95/(1+BA$21/100)^('Calculating duration'!$E95/'Calculating duration'!$C$31)))</f>
        <v/>
      </c>
      <c r="BB95" s="72" t="str">
        <f>IF('Calculating duration'!$F94="","",IF('Calculating duration'!$E94='Calculating duration'!$C$29,'Calculating duration'!$AB94,'Calculating duration'!$F95/(1+BB$21/100)^('Calculating duration'!$E95/'Calculating duration'!$C$31)))</f>
        <v/>
      </c>
      <c r="BC95" s="72" t="str">
        <f>IF('Calculating duration'!$F94="","",IF('Calculating duration'!$E94='Calculating duration'!$C$29,'Calculating duration'!$AB94,'Calculating duration'!$F95/(1+BC$21/100)^('Calculating duration'!$E95/'Calculating duration'!$C$31)))</f>
        <v/>
      </c>
      <c r="BD95" s="72" t="str">
        <f>IF('Calculating duration'!$F94="","",IF('Calculating duration'!$E94='Calculating duration'!$C$29,'Calculating duration'!$AB94,'Calculating duration'!$F95/(1+BD$21/100)^('Calculating duration'!$E95/'Calculating duration'!$C$31)))</f>
        <v/>
      </c>
      <c r="BE95" s="72" t="str">
        <f>IF('Calculating duration'!$F94="","",IF('Calculating duration'!$E94='Calculating duration'!$C$29,'Calculating duration'!$AB94,'Calculating duration'!$F95/(1+BE$21/100)^('Calculating duration'!$E95/'Calculating duration'!$C$31)))</f>
        <v/>
      </c>
      <c r="BF95" s="72" t="str">
        <f>IF('Calculating duration'!$F94="","",IF('Calculating duration'!$E94='Calculating duration'!$C$29,'Calculating duration'!$AB94,'Calculating duration'!$F95/(1+BF$21/100)^('Calculating duration'!$E95/'Calculating duration'!$C$31)))</f>
        <v/>
      </c>
      <c r="BG95" s="72" t="str">
        <f>IF('Calculating duration'!$F94="","",IF('Calculating duration'!$E94='Calculating duration'!$C$29,'Calculating duration'!$AB94,'Calculating duration'!$F95/(1+BG$21/100)^('Calculating duration'!$E95/'Calculating duration'!$C$31)))</f>
        <v/>
      </c>
      <c r="BH95" s="72" t="str">
        <f>IF('Calculating duration'!$F94="","",IF('Calculating duration'!$E94='Calculating duration'!$C$29,'Calculating duration'!$AB94,'Calculating duration'!$F95/(1+BH$21/100)^('Calculating duration'!$E95/'Calculating duration'!$C$31)))</f>
        <v/>
      </c>
      <c r="BI95" s="72" t="str">
        <f>IF('Calculating duration'!$F94="","",IF('Calculating duration'!$E94='Calculating duration'!$C$29,'Calculating duration'!$AB94,'Calculating duration'!$F95/(1+BI$21/100)^('Calculating duration'!$E95/'Calculating duration'!$C$31)))</f>
        <v/>
      </c>
      <c r="BJ95" s="72" t="str">
        <f>IF('Calculating duration'!$F94="","",IF('Calculating duration'!$E94='Calculating duration'!$C$29,'Calculating duration'!$AB94,'Calculating duration'!$F95/(1+BJ$21/100)^('Calculating duration'!$E95/'Calculating duration'!$C$31)))</f>
        <v/>
      </c>
      <c r="BK95" s="72" t="str">
        <f>IF('Calculating duration'!$F94="","",IF('Calculating duration'!$E94='Calculating duration'!$C$29,'Calculating duration'!$AB94,'Calculating duration'!$F95/(1+BK$21/100)^('Calculating duration'!$E95/'Calculating duration'!$C$31)))</f>
        <v/>
      </c>
      <c r="BL95" s="57">
        <f>IF('Calculating duration'!$F96="",BL94,BL94+AZ95)</f>
        <v>163</v>
      </c>
      <c r="BM95" s="57">
        <f>IF('Calculating duration'!$F96="",BM94,BM94+BA95)</f>
        <v>155.60641680864748</v>
      </c>
      <c r="BN95" s="57">
        <f>IF('Calculating duration'!$F96="",BN94,BN94+BB95)</f>
        <v>148.63778150796722</v>
      </c>
      <c r="BO95" s="57">
        <f>IF('Calculating duration'!$F96="",BO94,BO94+BC95)</f>
        <v>142.0659395050674</v>
      </c>
      <c r="BP95" s="57">
        <f>IF('Calculating duration'!$F96="",BP94,BP94+BD95)</f>
        <v>135.86482143397862</v>
      </c>
      <c r="BQ95" s="57">
        <f>IF('Calculating duration'!$F96="",BQ94,BQ94+BE95)</f>
        <v>130.01027334974205</v>
      </c>
      <c r="BR95" s="57">
        <f>IF('Calculating duration'!$F96="",BR94,BR94+BF95)</f>
        <v>124.47990195703214</v>
      </c>
      <c r="BS95" s="57">
        <f>IF('Calculating duration'!$F96="",BS94,BS94+BG95)</f>
        <v>119.25293343813912</v>
      </c>
      <c r="BT95" s="57">
        <f>IF('Calculating duration'!$F96="",BT94,BT94+BH95)</f>
        <v>114.3100845918527</v>
      </c>
      <c r="BU95" s="57">
        <f>IF('Calculating duration'!$F96="",BU94,BU94+BI95)</f>
        <v>109.6334451255275</v>
      </c>
      <c r="BV95" s="57">
        <f>IF('Calculating duration'!$F96="",BV94,BV94+BJ95)</f>
        <v>105.2063700592233</v>
      </c>
      <c r="BW95" s="57">
        <f>IF('Calculating duration'!$F96="",BW94,BW94+BK95)</f>
        <v>101.01338130491476</v>
      </c>
    </row>
    <row r="96" spans="27:75" x14ac:dyDescent="0.2">
      <c r="AA96" s="72" t="str">
        <f>IF('Calculating duration'!$F96="","",IF('Calculating duration'!$E96='Calculating duration'!$C$29,'Calculating duration'!$AB96,'Calculating duration'!$F97/(1+AA$21/100)^('Calculating duration'!$E97/'Calculating duration'!$C$31)))</f>
        <v/>
      </c>
      <c r="AB96" s="72" t="str">
        <f>IF('Calculating duration'!$F96="","",IF('Calculating duration'!$E96='Calculating duration'!$C$29,'Calculating duration'!$AB96,'Calculating duration'!$F97/(1+AB$21/100)^('Calculating duration'!$E97/'Calculating duration'!$C$31)))</f>
        <v/>
      </c>
      <c r="AC96" s="72" t="str">
        <f>IF('Calculating duration'!$F96="","",IF('Calculating duration'!$E96='Calculating duration'!$C$29,'Calculating duration'!$AB96,'Calculating duration'!$F97/(1+AC$21/100)^('Calculating duration'!$E97/'Calculating duration'!$C$31)))</f>
        <v/>
      </c>
      <c r="AD96" s="72" t="str">
        <f>IF('Calculating duration'!$F96="","",IF('Calculating duration'!$E96='Calculating duration'!$C$29,'Calculating duration'!$AB96,'Calculating duration'!$F97/(1+AD$21/100)^('Calculating duration'!$E97/'Calculating duration'!$C$31)))</f>
        <v/>
      </c>
      <c r="AE96" s="72" t="str">
        <f>IF('Calculating duration'!$F96="","",IF('Calculating duration'!$E96='Calculating duration'!$C$29,'Calculating duration'!$AB96,'Calculating duration'!$F97/(1+AE$21/100)^('Calculating duration'!$E97/'Calculating duration'!$C$31)))</f>
        <v/>
      </c>
      <c r="AF96" s="72" t="str">
        <f>IF('Calculating duration'!$F96="","",IF('Calculating duration'!$E96='Calculating duration'!$C$29,'Calculating duration'!$AB96,'Calculating duration'!$F97/(1+AF$21/100)^('Calculating duration'!$E97/'Calculating duration'!$C$31)))</f>
        <v/>
      </c>
      <c r="AG96" s="72" t="str">
        <f>IF('Calculating duration'!$F96="","",IF('Calculating duration'!$E96='Calculating duration'!$C$29,'Calculating duration'!$AB96,'Calculating duration'!$F97/(1+AG$21/100)^('Calculating duration'!$E97/'Calculating duration'!$C$31)))</f>
        <v/>
      </c>
      <c r="AH96" s="72" t="str">
        <f>IF('Calculating duration'!$F96="","",IF('Calculating duration'!$E96='Calculating duration'!$C$29,'Calculating duration'!$AB96,'Calculating duration'!$F97/(1+AH$21/100)^('Calculating duration'!$E97/'Calculating duration'!$C$31)))</f>
        <v/>
      </c>
      <c r="AI96" s="72" t="str">
        <f>IF('Calculating duration'!$F96="","",IF('Calculating duration'!$E96='Calculating duration'!$C$29,'Calculating duration'!$AB96,'Calculating duration'!$F97/(1+AI$21/100)^('Calculating duration'!$E97/'Calculating duration'!$C$31)))</f>
        <v/>
      </c>
      <c r="AJ96" s="72" t="str">
        <f>IF('Calculating duration'!$F96="","",IF('Calculating duration'!$E96='Calculating duration'!$C$29,'Calculating duration'!$AB96,'Calculating duration'!$F97/(1+AJ$21/100)^('Calculating duration'!$E97/'Calculating duration'!$C$31)))</f>
        <v/>
      </c>
      <c r="AK96" s="72" t="str">
        <f>IF('Calculating duration'!$F96="","",IF('Calculating duration'!$E96='Calculating duration'!$C$29,'Calculating duration'!$AB96,'Calculating duration'!$F97/(1+AK$21/100)^('Calculating duration'!$E97/'Calculating duration'!$C$31)))</f>
        <v/>
      </c>
      <c r="AL96" s="72"/>
      <c r="AM96" s="72"/>
      <c r="AN96" s="57">
        <f>IF('Calculating duration'!$F97="",AN95,AN95+AA96)</f>
        <v>133.62999189254282</v>
      </c>
      <c r="AO96" s="57">
        <f>IF('Calculating duration'!$F97="",AO95,AO95+AB96)</f>
        <v>132.89566527221805</v>
      </c>
      <c r="AP96" s="57">
        <f>IF('Calculating duration'!$F97="",AP95,AP95+AC96)</f>
        <v>132.1665734021974</v>
      </c>
      <c r="AQ96" s="57">
        <f>IF('Calculating duration'!$F97="",AQ95,AQ95+AD96)</f>
        <v>131.44267278476872</v>
      </c>
      <c r="AR96" s="57">
        <f>IF('Calculating duration'!$F97="",AR95,AR95+AE96)</f>
        <v>130.72392032964623</v>
      </c>
      <c r="AS96" s="57">
        <f>IF('Calculating duration'!$F97="",AS95,AS95+AF96)</f>
        <v>130.01027334974205</v>
      </c>
      <c r="AT96" s="57">
        <f>IF('Calculating duration'!$F97="",AT95,AT95+AG96)</f>
        <v>129.3016895569888</v>
      </c>
      <c r="AU96" s="57">
        <f>IF('Calculating duration'!$F97="",AU95,AU95+AH96)</f>
        <v>128.59812705820656</v>
      </c>
      <c r="AV96" s="57">
        <f>IF('Calculating duration'!$F97="",AV95,AV95+AI96)</f>
        <v>127.89954435101922</v>
      </c>
      <c r="AW96" s="57">
        <f>IF('Calculating duration'!$F97="",AW95,AW95+AJ96)</f>
        <v>127.20590031981487</v>
      </c>
      <c r="AX96" s="57">
        <f>IF('Calculating duration'!$F97="",AX95,AX95+AK96)</f>
        <v>126.51715423175449</v>
      </c>
      <c r="AZ96" s="72" t="str">
        <f>IF('Calculating duration'!$F95="","",IF('Calculating duration'!$E95='Calculating duration'!$C$29,'Calculating duration'!$AB95,'Calculating duration'!$F96/(1+AZ$21/100)^('Calculating duration'!$E96/'Calculating duration'!$C$31)))</f>
        <v/>
      </c>
      <c r="BA96" s="72" t="str">
        <f>IF('Calculating duration'!$F95="","",IF('Calculating duration'!$E95='Calculating duration'!$C$29,'Calculating duration'!$AB95,'Calculating duration'!$F96/(1+BA$21/100)^('Calculating duration'!$E96/'Calculating duration'!$C$31)))</f>
        <v/>
      </c>
      <c r="BB96" s="72" t="str">
        <f>IF('Calculating duration'!$F95="","",IF('Calculating duration'!$E95='Calculating duration'!$C$29,'Calculating duration'!$AB95,'Calculating duration'!$F96/(1+BB$21/100)^('Calculating duration'!$E96/'Calculating duration'!$C$31)))</f>
        <v/>
      </c>
      <c r="BC96" s="72" t="str">
        <f>IF('Calculating duration'!$F95="","",IF('Calculating duration'!$E95='Calculating duration'!$C$29,'Calculating duration'!$AB95,'Calculating duration'!$F96/(1+BC$21/100)^('Calculating duration'!$E96/'Calculating duration'!$C$31)))</f>
        <v/>
      </c>
      <c r="BD96" s="72" t="str">
        <f>IF('Calculating duration'!$F95="","",IF('Calculating duration'!$E95='Calculating duration'!$C$29,'Calculating duration'!$AB95,'Calculating duration'!$F96/(1+BD$21/100)^('Calculating duration'!$E96/'Calculating duration'!$C$31)))</f>
        <v/>
      </c>
      <c r="BE96" s="72" t="str">
        <f>IF('Calculating duration'!$F95="","",IF('Calculating duration'!$E95='Calculating duration'!$C$29,'Calculating duration'!$AB95,'Calculating duration'!$F96/(1+BE$21/100)^('Calculating duration'!$E96/'Calculating duration'!$C$31)))</f>
        <v/>
      </c>
      <c r="BF96" s="72" t="str">
        <f>IF('Calculating duration'!$F95="","",IF('Calculating duration'!$E95='Calculating duration'!$C$29,'Calculating duration'!$AB95,'Calculating duration'!$F96/(1+BF$21/100)^('Calculating duration'!$E96/'Calculating duration'!$C$31)))</f>
        <v/>
      </c>
      <c r="BG96" s="72" t="str">
        <f>IF('Calculating duration'!$F95="","",IF('Calculating duration'!$E95='Calculating duration'!$C$29,'Calculating duration'!$AB95,'Calculating duration'!$F96/(1+BG$21/100)^('Calculating duration'!$E96/'Calculating duration'!$C$31)))</f>
        <v/>
      </c>
      <c r="BH96" s="72" t="str">
        <f>IF('Calculating duration'!$F95="","",IF('Calculating duration'!$E95='Calculating duration'!$C$29,'Calculating duration'!$AB95,'Calculating duration'!$F96/(1+BH$21/100)^('Calculating duration'!$E96/'Calculating duration'!$C$31)))</f>
        <v/>
      </c>
      <c r="BI96" s="72" t="str">
        <f>IF('Calculating duration'!$F95="","",IF('Calculating duration'!$E95='Calculating duration'!$C$29,'Calculating duration'!$AB95,'Calculating duration'!$F96/(1+BI$21/100)^('Calculating duration'!$E96/'Calculating duration'!$C$31)))</f>
        <v/>
      </c>
      <c r="BJ96" s="72" t="str">
        <f>IF('Calculating duration'!$F95="","",IF('Calculating duration'!$E95='Calculating duration'!$C$29,'Calculating duration'!$AB95,'Calculating duration'!$F96/(1+BJ$21/100)^('Calculating duration'!$E96/'Calculating duration'!$C$31)))</f>
        <v/>
      </c>
      <c r="BK96" s="72" t="str">
        <f>IF('Calculating duration'!$F95="","",IF('Calculating duration'!$E95='Calculating duration'!$C$29,'Calculating duration'!$AB95,'Calculating duration'!$F96/(1+BK$21/100)^('Calculating duration'!$E96/'Calculating duration'!$C$31)))</f>
        <v/>
      </c>
      <c r="BL96" s="57">
        <f>IF('Calculating duration'!$F97="",BL95,BL95+AZ96)</f>
        <v>163</v>
      </c>
      <c r="BM96" s="57">
        <f>IF('Calculating duration'!$F97="",BM95,BM95+BA96)</f>
        <v>155.60641680864748</v>
      </c>
      <c r="BN96" s="57">
        <f>IF('Calculating duration'!$F97="",BN95,BN95+BB96)</f>
        <v>148.63778150796722</v>
      </c>
      <c r="BO96" s="57">
        <f>IF('Calculating duration'!$F97="",BO95,BO95+BC96)</f>
        <v>142.0659395050674</v>
      </c>
      <c r="BP96" s="57">
        <f>IF('Calculating duration'!$F97="",BP95,BP95+BD96)</f>
        <v>135.86482143397862</v>
      </c>
      <c r="BQ96" s="57">
        <f>IF('Calculating duration'!$F97="",BQ95,BQ95+BE96)</f>
        <v>130.01027334974205</v>
      </c>
      <c r="BR96" s="57">
        <f>IF('Calculating duration'!$F97="",BR95,BR95+BF96)</f>
        <v>124.47990195703214</v>
      </c>
      <c r="BS96" s="57">
        <f>IF('Calculating duration'!$F97="",BS95,BS95+BG96)</f>
        <v>119.25293343813912</v>
      </c>
      <c r="BT96" s="57">
        <f>IF('Calculating duration'!$F97="",BT95,BT95+BH96)</f>
        <v>114.3100845918527</v>
      </c>
      <c r="BU96" s="57">
        <f>IF('Calculating duration'!$F97="",BU95,BU95+BI96)</f>
        <v>109.6334451255275</v>
      </c>
      <c r="BV96" s="57">
        <f>IF('Calculating duration'!$F97="",BV95,BV95+BJ96)</f>
        <v>105.2063700592233</v>
      </c>
      <c r="BW96" s="57">
        <f>IF('Calculating duration'!$F97="",BW95,BW95+BK96)</f>
        <v>101.01338130491476</v>
      </c>
    </row>
    <row r="97" spans="27:75" x14ac:dyDescent="0.2">
      <c r="AA97" s="72" t="str">
        <f>IF('Calculating duration'!$F97="","",IF('Calculating duration'!$E97='Calculating duration'!$C$29,'Calculating duration'!$AB97,'Calculating duration'!$F98/(1+AA$21/100)^('Calculating duration'!$E98/'Calculating duration'!$C$31)))</f>
        <v/>
      </c>
      <c r="AB97" s="72" t="str">
        <f>IF('Calculating duration'!$F97="","",IF('Calculating duration'!$E97='Calculating duration'!$C$29,'Calculating duration'!$AB97,'Calculating duration'!$F98/(1+AB$21/100)^('Calculating duration'!$E98/'Calculating duration'!$C$31)))</f>
        <v/>
      </c>
      <c r="AC97" s="72" t="str">
        <f>IF('Calculating duration'!$F97="","",IF('Calculating duration'!$E97='Calculating duration'!$C$29,'Calculating duration'!$AB97,'Calculating duration'!$F98/(1+AC$21/100)^('Calculating duration'!$E98/'Calculating duration'!$C$31)))</f>
        <v/>
      </c>
      <c r="AD97" s="72" t="str">
        <f>IF('Calculating duration'!$F97="","",IF('Calculating duration'!$E97='Calculating duration'!$C$29,'Calculating duration'!$AB97,'Calculating duration'!$F98/(1+AD$21/100)^('Calculating duration'!$E98/'Calculating duration'!$C$31)))</f>
        <v/>
      </c>
      <c r="AE97" s="72" t="str">
        <f>IF('Calculating duration'!$F97="","",IF('Calculating duration'!$E97='Calculating duration'!$C$29,'Calculating duration'!$AB97,'Calculating duration'!$F98/(1+AE$21/100)^('Calculating duration'!$E98/'Calculating duration'!$C$31)))</f>
        <v/>
      </c>
      <c r="AF97" s="72" t="str">
        <f>IF('Calculating duration'!$F97="","",IF('Calculating duration'!$E97='Calculating duration'!$C$29,'Calculating duration'!$AB97,'Calculating duration'!$F98/(1+AF$21/100)^('Calculating duration'!$E98/'Calculating duration'!$C$31)))</f>
        <v/>
      </c>
      <c r="AG97" s="72" t="str">
        <f>IF('Calculating duration'!$F97="","",IF('Calculating duration'!$E97='Calculating duration'!$C$29,'Calculating duration'!$AB97,'Calculating duration'!$F98/(1+AG$21/100)^('Calculating duration'!$E98/'Calculating duration'!$C$31)))</f>
        <v/>
      </c>
      <c r="AH97" s="72" t="str">
        <f>IF('Calculating duration'!$F97="","",IF('Calculating duration'!$E97='Calculating duration'!$C$29,'Calculating duration'!$AB97,'Calculating duration'!$F98/(1+AH$21/100)^('Calculating duration'!$E98/'Calculating duration'!$C$31)))</f>
        <v/>
      </c>
      <c r="AI97" s="72" t="str">
        <f>IF('Calculating duration'!$F97="","",IF('Calculating duration'!$E97='Calculating duration'!$C$29,'Calculating duration'!$AB97,'Calculating duration'!$F98/(1+AI$21/100)^('Calculating duration'!$E98/'Calculating duration'!$C$31)))</f>
        <v/>
      </c>
      <c r="AJ97" s="72" t="str">
        <f>IF('Calculating duration'!$F97="","",IF('Calculating duration'!$E97='Calculating duration'!$C$29,'Calculating duration'!$AB97,'Calculating duration'!$F98/(1+AJ$21/100)^('Calculating duration'!$E98/'Calculating duration'!$C$31)))</f>
        <v/>
      </c>
      <c r="AK97" s="72" t="str">
        <f>IF('Calculating duration'!$F97="","",IF('Calculating duration'!$E97='Calculating duration'!$C$29,'Calculating duration'!$AB97,'Calculating duration'!$F98/(1+AK$21/100)^('Calculating duration'!$E98/'Calculating duration'!$C$31)))</f>
        <v/>
      </c>
      <c r="AL97" s="72"/>
      <c r="AM97" s="72"/>
      <c r="AN97" s="57">
        <f>IF('Calculating duration'!$F98="",AN96,AN96+AA97)</f>
        <v>133.62999189254282</v>
      </c>
      <c r="AO97" s="57">
        <f>IF('Calculating duration'!$F98="",AO96,AO96+AB97)</f>
        <v>132.89566527221805</v>
      </c>
      <c r="AP97" s="57">
        <f>IF('Calculating duration'!$F98="",AP96,AP96+AC97)</f>
        <v>132.1665734021974</v>
      </c>
      <c r="AQ97" s="57">
        <f>IF('Calculating duration'!$F98="",AQ96,AQ96+AD97)</f>
        <v>131.44267278476872</v>
      </c>
      <c r="AR97" s="57">
        <f>IF('Calculating duration'!$F98="",AR96,AR96+AE97)</f>
        <v>130.72392032964623</v>
      </c>
      <c r="AS97" s="57">
        <f>IF('Calculating duration'!$F98="",AS96,AS96+AF97)</f>
        <v>130.01027334974205</v>
      </c>
      <c r="AT97" s="57">
        <f>IF('Calculating duration'!$F98="",AT96,AT96+AG97)</f>
        <v>129.3016895569888</v>
      </c>
      <c r="AU97" s="57">
        <f>IF('Calculating duration'!$F98="",AU96,AU96+AH97)</f>
        <v>128.59812705820656</v>
      </c>
      <c r="AV97" s="57">
        <f>IF('Calculating duration'!$F98="",AV96,AV96+AI97)</f>
        <v>127.89954435101922</v>
      </c>
      <c r="AW97" s="57">
        <f>IF('Calculating duration'!$F98="",AW96,AW96+AJ97)</f>
        <v>127.20590031981487</v>
      </c>
      <c r="AX97" s="57">
        <f>IF('Calculating duration'!$F98="",AX96,AX96+AK97)</f>
        <v>126.51715423175449</v>
      </c>
      <c r="AZ97" s="72" t="str">
        <f>IF('Calculating duration'!$F96="","",IF('Calculating duration'!$E96='Calculating duration'!$C$29,'Calculating duration'!$AB96,'Calculating duration'!$F97/(1+AZ$21/100)^('Calculating duration'!$E97/'Calculating duration'!$C$31)))</f>
        <v/>
      </c>
      <c r="BA97" s="72" t="str">
        <f>IF('Calculating duration'!$F96="","",IF('Calculating duration'!$E96='Calculating duration'!$C$29,'Calculating duration'!$AB96,'Calculating duration'!$F97/(1+BA$21/100)^('Calculating duration'!$E97/'Calculating duration'!$C$31)))</f>
        <v/>
      </c>
      <c r="BB97" s="72" t="str">
        <f>IF('Calculating duration'!$F96="","",IF('Calculating duration'!$E96='Calculating duration'!$C$29,'Calculating duration'!$AB96,'Calculating duration'!$F97/(1+BB$21/100)^('Calculating duration'!$E97/'Calculating duration'!$C$31)))</f>
        <v/>
      </c>
      <c r="BC97" s="72" t="str">
        <f>IF('Calculating duration'!$F96="","",IF('Calculating duration'!$E96='Calculating duration'!$C$29,'Calculating duration'!$AB96,'Calculating duration'!$F97/(1+BC$21/100)^('Calculating duration'!$E97/'Calculating duration'!$C$31)))</f>
        <v/>
      </c>
      <c r="BD97" s="72" t="str">
        <f>IF('Calculating duration'!$F96="","",IF('Calculating duration'!$E96='Calculating duration'!$C$29,'Calculating duration'!$AB96,'Calculating duration'!$F97/(1+BD$21/100)^('Calculating duration'!$E97/'Calculating duration'!$C$31)))</f>
        <v/>
      </c>
      <c r="BE97" s="72" t="str">
        <f>IF('Calculating duration'!$F96="","",IF('Calculating duration'!$E96='Calculating duration'!$C$29,'Calculating duration'!$AB96,'Calculating duration'!$F97/(1+BE$21/100)^('Calculating duration'!$E97/'Calculating duration'!$C$31)))</f>
        <v/>
      </c>
      <c r="BF97" s="72" t="str">
        <f>IF('Calculating duration'!$F96="","",IF('Calculating duration'!$E96='Calculating duration'!$C$29,'Calculating duration'!$AB96,'Calculating duration'!$F97/(1+BF$21/100)^('Calculating duration'!$E97/'Calculating duration'!$C$31)))</f>
        <v/>
      </c>
      <c r="BG97" s="72" t="str">
        <f>IF('Calculating duration'!$F96="","",IF('Calculating duration'!$E96='Calculating duration'!$C$29,'Calculating duration'!$AB96,'Calculating duration'!$F97/(1+BG$21/100)^('Calculating duration'!$E97/'Calculating duration'!$C$31)))</f>
        <v/>
      </c>
      <c r="BH97" s="72" t="str">
        <f>IF('Calculating duration'!$F96="","",IF('Calculating duration'!$E96='Calculating duration'!$C$29,'Calculating duration'!$AB96,'Calculating duration'!$F97/(1+BH$21/100)^('Calculating duration'!$E97/'Calculating duration'!$C$31)))</f>
        <v/>
      </c>
      <c r="BI97" s="72" t="str">
        <f>IF('Calculating duration'!$F96="","",IF('Calculating duration'!$E96='Calculating duration'!$C$29,'Calculating duration'!$AB96,'Calculating duration'!$F97/(1+BI$21/100)^('Calculating duration'!$E97/'Calculating duration'!$C$31)))</f>
        <v/>
      </c>
      <c r="BJ97" s="72" t="str">
        <f>IF('Calculating duration'!$F96="","",IF('Calculating duration'!$E96='Calculating duration'!$C$29,'Calculating duration'!$AB96,'Calculating duration'!$F97/(1+BJ$21/100)^('Calculating duration'!$E97/'Calculating duration'!$C$31)))</f>
        <v/>
      </c>
      <c r="BK97" s="72" t="str">
        <f>IF('Calculating duration'!$F96="","",IF('Calculating duration'!$E96='Calculating duration'!$C$29,'Calculating duration'!$AB96,'Calculating duration'!$F97/(1+BK$21/100)^('Calculating duration'!$E97/'Calculating duration'!$C$31)))</f>
        <v/>
      </c>
      <c r="BL97" s="57">
        <f>IF('Calculating duration'!$F98="",BL96,BL96+AZ97)</f>
        <v>163</v>
      </c>
      <c r="BM97" s="57">
        <f>IF('Calculating duration'!$F98="",BM96,BM96+BA97)</f>
        <v>155.60641680864748</v>
      </c>
      <c r="BN97" s="57">
        <f>IF('Calculating duration'!$F98="",BN96,BN96+BB97)</f>
        <v>148.63778150796722</v>
      </c>
      <c r="BO97" s="57">
        <f>IF('Calculating duration'!$F98="",BO96,BO96+BC97)</f>
        <v>142.0659395050674</v>
      </c>
      <c r="BP97" s="57">
        <f>IF('Calculating duration'!$F98="",BP96,BP96+BD97)</f>
        <v>135.86482143397862</v>
      </c>
      <c r="BQ97" s="57">
        <f>IF('Calculating duration'!$F98="",BQ96,BQ96+BE97)</f>
        <v>130.01027334974205</v>
      </c>
      <c r="BR97" s="57">
        <f>IF('Calculating duration'!$F98="",BR96,BR96+BF97)</f>
        <v>124.47990195703214</v>
      </c>
      <c r="BS97" s="57">
        <f>IF('Calculating duration'!$F98="",BS96,BS96+BG97)</f>
        <v>119.25293343813912</v>
      </c>
      <c r="BT97" s="57">
        <f>IF('Calculating duration'!$F98="",BT96,BT96+BH97)</f>
        <v>114.3100845918527</v>
      </c>
      <c r="BU97" s="57">
        <f>IF('Calculating duration'!$F98="",BU96,BU96+BI97)</f>
        <v>109.6334451255275</v>
      </c>
      <c r="BV97" s="57">
        <f>IF('Calculating duration'!$F98="",BV96,BV96+BJ97)</f>
        <v>105.2063700592233</v>
      </c>
      <c r="BW97" s="57">
        <f>IF('Calculating duration'!$F98="",BW96,BW96+BK97)</f>
        <v>101.01338130491476</v>
      </c>
    </row>
    <row r="98" spans="27:75" x14ac:dyDescent="0.2">
      <c r="AA98" s="72" t="str">
        <f>IF('Calculating duration'!$F98="","",IF('Calculating duration'!$E98='Calculating duration'!$C$29,'Calculating duration'!$AB98,'Calculating duration'!$F99/(1+AA$21/100)^('Calculating duration'!$E99/'Calculating duration'!$C$31)))</f>
        <v/>
      </c>
      <c r="AB98" s="72" t="str">
        <f>IF('Calculating duration'!$F98="","",IF('Calculating duration'!$E98='Calculating duration'!$C$29,'Calculating duration'!$AB98,'Calculating duration'!$F99/(1+AB$21/100)^('Calculating duration'!$E99/'Calculating duration'!$C$31)))</f>
        <v/>
      </c>
      <c r="AC98" s="72" t="str">
        <f>IF('Calculating duration'!$F98="","",IF('Calculating duration'!$E98='Calculating duration'!$C$29,'Calculating duration'!$AB98,'Calculating duration'!$F99/(1+AC$21/100)^('Calculating duration'!$E99/'Calculating duration'!$C$31)))</f>
        <v/>
      </c>
      <c r="AD98" s="72" t="str">
        <f>IF('Calculating duration'!$F98="","",IF('Calculating duration'!$E98='Calculating duration'!$C$29,'Calculating duration'!$AB98,'Calculating duration'!$F99/(1+AD$21/100)^('Calculating duration'!$E99/'Calculating duration'!$C$31)))</f>
        <v/>
      </c>
      <c r="AE98" s="72" t="str">
        <f>IF('Calculating duration'!$F98="","",IF('Calculating duration'!$E98='Calculating duration'!$C$29,'Calculating duration'!$AB98,'Calculating duration'!$F99/(1+AE$21/100)^('Calculating duration'!$E99/'Calculating duration'!$C$31)))</f>
        <v/>
      </c>
      <c r="AF98" s="72" t="str">
        <f>IF('Calculating duration'!$F98="","",IF('Calculating duration'!$E98='Calculating duration'!$C$29,'Calculating duration'!$AB98,'Calculating duration'!$F99/(1+AF$21/100)^('Calculating duration'!$E99/'Calculating duration'!$C$31)))</f>
        <v/>
      </c>
      <c r="AG98" s="72" t="str">
        <f>IF('Calculating duration'!$F98="","",IF('Calculating duration'!$E98='Calculating duration'!$C$29,'Calculating duration'!$AB98,'Calculating duration'!$F99/(1+AG$21/100)^('Calculating duration'!$E99/'Calculating duration'!$C$31)))</f>
        <v/>
      </c>
      <c r="AH98" s="72" t="str">
        <f>IF('Calculating duration'!$F98="","",IF('Calculating duration'!$E98='Calculating duration'!$C$29,'Calculating duration'!$AB98,'Calculating duration'!$F99/(1+AH$21/100)^('Calculating duration'!$E99/'Calculating duration'!$C$31)))</f>
        <v/>
      </c>
      <c r="AI98" s="72" t="str">
        <f>IF('Calculating duration'!$F98="","",IF('Calculating duration'!$E98='Calculating duration'!$C$29,'Calculating duration'!$AB98,'Calculating duration'!$F99/(1+AI$21/100)^('Calculating duration'!$E99/'Calculating duration'!$C$31)))</f>
        <v/>
      </c>
      <c r="AJ98" s="72" t="str">
        <f>IF('Calculating duration'!$F98="","",IF('Calculating duration'!$E98='Calculating duration'!$C$29,'Calculating duration'!$AB98,'Calculating duration'!$F99/(1+AJ$21/100)^('Calculating duration'!$E99/'Calculating duration'!$C$31)))</f>
        <v/>
      </c>
      <c r="AK98" s="72" t="str">
        <f>IF('Calculating duration'!$F98="","",IF('Calculating duration'!$E98='Calculating duration'!$C$29,'Calculating duration'!$AB98,'Calculating duration'!$F99/(1+AK$21/100)^('Calculating duration'!$E99/'Calculating duration'!$C$31)))</f>
        <v/>
      </c>
      <c r="AL98" s="72"/>
      <c r="AM98" s="72"/>
      <c r="AN98" s="57">
        <f>IF('Calculating duration'!$F99="",AN97,AN97+AA98)</f>
        <v>133.62999189254282</v>
      </c>
      <c r="AO98" s="57">
        <f>IF('Calculating duration'!$F99="",AO97,AO97+AB98)</f>
        <v>132.89566527221805</v>
      </c>
      <c r="AP98" s="57">
        <f>IF('Calculating duration'!$F99="",AP97,AP97+AC98)</f>
        <v>132.1665734021974</v>
      </c>
      <c r="AQ98" s="57">
        <f>IF('Calculating duration'!$F99="",AQ97,AQ97+AD98)</f>
        <v>131.44267278476872</v>
      </c>
      <c r="AR98" s="57">
        <f>IF('Calculating duration'!$F99="",AR97,AR97+AE98)</f>
        <v>130.72392032964623</v>
      </c>
      <c r="AS98" s="57">
        <f>IF('Calculating duration'!$F99="",AS97,AS97+AF98)</f>
        <v>130.01027334974205</v>
      </c>
      <c r="AT98" s="57">
        <f>IF('Calculating duration'!$F99="",AT97,AT97+AG98)</f>
        <v>129.3016895569888</v>
      </c>
      <c r="AU98" s="57">
        <f>IF('Calculating duration'!$F99="",AU97,AU97+AH98)</f>
        <v>128.59812705820656</v>
      </c>
      <c r="AV98" s="57">
        <f>IF('Calculating duration'!$F99="",AV97,AV97+AI98)</f>
        <v>127.89954435101922</v>
      </c>
      <c r="AW98" s="57">
        <f>IF('Calculating duration'!$F99="",AW97,AW97+AJ98)</f>
        <v>127.20590031981487</v>
      </c>
      <c r="AX98" s="57">
        <f>IF('Calculating duration'!$F99="",AX97,AX97+AK98)</f>
        <v>126.51715423175449</v>
      </c>
      <c r="AZ98" s="72" t="str">
        <f>IF('Calculating duration'!$F97="","",IF('Calculating duration'!$E97='Calculating duration'!$C$29,'Calculating duration'!$AB97,'Calculating duration'!$F98/(1+AZ$21/100)^('Calculating duration'!$E98/'Calculating duration'!$C$31)))</f>
        <v/>
      </c>
      <c r="BA98" s="72" t="str">
        <f>IF('Calculating duration'!$F97="","",IF('Calculating duration'!$E97='Calculating duration'!$C$29,'Calculating duration'!$AB97,'Calculating duration'!$F98/(1+BA$21/100)^('Calculating duration'!$E98/'Calculating duration'!$C$31)))</f>
        <v/>
      </c>
      <c r="BB98" s="72" t="str">
        <f>IF('Calculating duration'!$F97="","",IF('Calculating duration'!$E97='Calculating duration'!$C$29,'Calculating duration'!$AB97,'Calculating duration'!$F98/(1+BB$21/100)^('Calculating duration'!$E98/'Calculating duration'!$C$31)))</f>
        <v/>
      </c>
      <c r="BC98" s="72" t="str">
        <f>IF('Calculating duration'!$F97="","",IF('Calculating duration'!$E97='Calculating duration'!$C$29,'Calculating duration'!$AB97,'Calculating duration'!$F98/(1+BC$21/100)^('Calculating duration'!$E98/'Calculating duration'!$C$31)))</f>
        <v/>
      </c>
      <c r="BD98" s="72" t="str">
        <f>IF('Calculating duration'!$F97="","",IF('Calculating duration'!$E97='Calculating duration'!$C$29,'Calculating duration'!$AB97,'Calculating duration'!$F98/(1+BD$21/100)^('Calculating duration'!$E98/'Calculating duration'!$C$31)))</f>
        <v/>
      </c>
      <c r="BE98" s="72" t="str">
        <f>IF('Calculating duration'!$F97="","",IF('Calculating duration'!$E97='Calculating duration'!$C$29,'Calculating duration'!$AB97,'Calculating duration'!$F98/(1+BE$21/100)^('Calculating duration'!$E98/'Calculating duration'!$C$31)))</f>
        <v/>
      </c>
      <c r="BF98" s="72" t="str">
        <f>IF('Calculating duration'!$F97="","",IF('Calculating duration'!$E97='Calculating duration'!$C$29,'Calculating duration'!$AB97,'Calculating duration'!$F98/(1+BF$21/100)^('Calculating duration'!$E98/'Calculating duration'!$C$31)))</f>
        <v/>
      </c>
      <c r="BG98" s="72" t="str">
        <f>IF('Calculating duration'!$F97="","",IF('Calculating duration'!$E97='Calculating duration'!$C$29,'Calculating duration'!$AB97,'Calculating duration'!$F98/(1+BG$21/100)^('Calculating duration'!$E98/'Calculating duration'!$C$31)))</f>
        <v/>
      </c>
      <c r="BH98" s="72" t="str">
        <f>IF('Calculating duration'!$F97="","",IF('Calculating duration'!$E97='Calculating duration'!$C$29,'Calculating duration'!$AB97,'Calculating duration'!$F98/(1+BH$21/100)^('Calculating duration'!$E98/'Calculating duration'!$C$31)))</f>
        <v/>
      </c>
      <c r="BI98" s="72" t="str">
        <f>IF('Calculating duration'!$F97="","",IF('Calculating duration'!$E97='Calculating duration'!$C$29,'Calculating duration'!$AB97,'Calculating duration'!$F98/(1+BI$21/100)^('Calculating duration'!$E98/'Calculating duration'!$C$31)))</f>
        <v/>
      </c>
      <c r="BJ98" s="72" t="str">
        <f>IF('Calculating duration'!$F97="","",IF('Calculating duration'!$E97='Calculating duration'!$C$29,'Calculating duration'!$AB97,'Calculating duration'!$F98/(1+BJ$21/100)^('Calculating duration'!$E98/'Calculating duration'!$C$31)))</f>
        <v/>
      </c>
      <c r="BK98" s="72" t="str">
        <f>IF('Calculating duration'!$F97="","",IF('Calculating duration'!$E97='Calculating duration'!$C$29,'Calculating duration'!$AB97,'Calculating duration'!$F98/(1+BK$21/100)^('Calculating duration'!$E98/'Calculating duration'!$C$31)))</f>
        <v/>
      </c>
      <c r="BL98" s="57">
        <f>IF('Calculating duration'!$F99="",BL97,BL97+AZ98)</f>
        <v>163</v>
      </c>
      <c r="BM98" s="57">
        <f>IF('Calculating duration'!$F99="",BM97,BM97+BA98)</f>
        <v>155.60641680864748</v>
      </c>
      <c r="BN98" s="57">
        <f>IF('Calculating duration'!$F99="",BN97,BN97+BB98)</f>
        <v>148.63778150796722</v>
      </c>
      <c r="BO98" s="57">
        <f>IF('Calculating duration'!$F99="",BO97,BO97+BC98)</f>
        <v>142.0659395050674</v>
      </c>
      <c r="BP98" s="57">
        <f>IF('Calculating duration'!$F99="",BP97,BP97+BD98)</f>
        <v>135.86482143397862</v>
      </c>
      <c r="BQ98" s="57">
        <f>IF('Calculating duration'!$F99="",BQ97,BQ97+BE98)</f>
        <v>130.01027334974205</v>
      </c>
      <c r="BR98" s="57">
        <f>IF('Calculating duration'!$F99="",BR97,BR97+BF98)</f>
        <v>124.47990195703214</v>
      </c>
      <c r="BS98" s="57">
        <f>IF('Calculating duration'!$F99="",BS97,BS97+BG98)</f>
        <v>119.25293343813912</v>
      </c>
      <c r="BT98" s="57">
        <f>IF('Calculating duration'!$F99="",BT97,BT97+BH98)</f>
        <v>114.3100845918527</v>
      </c>
      <c r="BU98" s="57">
        <f>IF('Calculating duration'!$F99="",BU97,BU97+BI98)</f>
        <v>109.6334451255275</v>
      </c>
      <c r="BV98" s="57">
        <f>IF('Calculating duration'!$F99="",BV97,BV97+BJ98)</f>
        <v>105.2063700592233</v>
      </c>
      <c r="BW98" s="57">
        <f>IF('Calculating duration'!$F99="",BW97,BW97+BK98)</f>
        <v>101.01338130491476</v>
      </c>
    </row>
    <row r="99" spans="27:75" x14ac:dyDescent="0.2">
      <c r="AA99" s="72" t="str">
        <f>IF('Calculating duration'!$F99="","",IF('Calculating duration'!$E99='Calculating duration'!$C$29,'Calculating duration'!$AB99,'Calculating duration'!$F100/(1+AA$21/100)^('Calculating duration'!$E100/'Calculating duration'!$C$31)))</f>
        <v/>
      </c>
      <c r="AB99" s="72" t="str">
        <f>IF('Calculating duration'!$F99="","",IF('Calculating duration'!$E99='Calculating duration'!$C$29,'Calculating duration'!$AB99,'Calculating duration'!$F100/(1+AB$21/100)^('Calculating duration'!$E100/'Calculating duration'!$C$31)))</f>
        <v/>
      </c>
      <c r="AC99" s="72" t="str">
        <f>IF('Calculating duration'!$F99="","",IF('Calculating duration'!$E99='Calculating duration'!$C$29,'Calculating duration'!$AB99,'Calculating duration'!$F100/(1+AC$21/100)^('Calculating duration'!$E100/'Calculating duration'!$C$31)))</f>
        <v/>
      </c>
      <c r="AD99" s="72" t="str">
        <f>IF('Calculating duration'!$F99="","",IF('Calculating duration'!$E99='Calculating duration'!$C$29,'Calculating duration'!$AB99,'Calculating duration'!$F100/(1+AD$21/100)^('Calculating duration'!$E100/'Calculating duration'!$C$31)))</f>
        <v/>
      </c>
      <c r="AE99" s="72" t="str">
        <f>IF('Calculating duration'!$F99="","",IF('Calculating duration'!$E99='Calculating duration'!$C$29,'Calculating duration'!$AB99,'Calculating duration'!$F100/(1+AE$21/100)^('Calculating duration'!$E100/'Calculating duration'!$C$31)))</f>
        <v/>
      </c>
      <c r="AF99" s="72" t="str">
        <f>IF('Calculating duration'!$F99="","",IF('Calculating duration'!$E99='Calculating duration'!$C$29,'Calculating duration'!$AB99,'Calculating duration'!$F100/(1+AF$21/100)^('Calculating duration'!$E100/'Calculating duration'!$C$31)))</f>
        <v/>
      </c>
      <c r="AG99" s="72" t="str">
        <f>IF('Calculating duration'!$F99="","",IF('Calculating duration'!$E99='Calculating duration'!$C$29,'Calculating duration'!$AB99,'Calculating duration'!$F100/(1+AG$21/100)^('Calculating duration'!$E100/'Calculating duration'!$C$31)))</f>
        <v/>
      </c>
      <c r="AH99" s="72" t="str">
        <f>IF('Calculating duration'!$F99="","",IF('Calculating duration'!$E99='Calculating duration'!$C$29,'Calculating duration'!$AB99,'Calculating duration'!$F100/(1+AH$21/100)^('Calculating duration'!$E100/'Calculating duration'!$C$31)))</f>
        <v/>
      </c>
      <c r="AI99" s="72" t="str">
        <f>IF('Calculating duration'!$F99="","",IF('Calculating duration'!$E99='Calculating duration'!$C$29,'Calculating duration'!$AB99,'Calculating duration'!$F100/(1+AI$21/100)^('Calculating duration'!$E100/'Calculating duration'!$C$31)))</f>
        <v/>
      </c>
      <c r="AJ99" s="72" t="str">
        <f>IF('Calculating duration'!$F99="","",IF('Calculating duration'!$E99='Calculating duration'!$C$29,'Calculating duration'!$AB99,'Calculating duration'!$F100/(1+AJ$21/100)^('Calculating duration'!$E100/'Calculating duration'!$C$31)))</f>
        <v/>
      </c>
      <c r="AK99" s="72" t="str">
        <f>IF('Calculating duration'!$F99="","",IF('Calculating duration'!$E99='Calculating duration'!$C$29,'Calculating duration'!$AB99,'Calculating duration'!$F100/(1+AK$21/100)^('Calculating duration'!$E100/'Calculating duration'!$C$31)))</f>
        <v/>
      </c>
      <c r="AL99" s="72"/>
      <c r="AM99" s="72"/>
      <c r="AN99" s="57">
        <f>IF('Calculating duration'!$F100="",AN98,AN98+AA99)</f>
        <v>133.62999189254282</v>
      </c>
      <c r="AO99" s="57">
        <f>IF('Calculating duration'!$F100="",AO98,AO98+AB99)</f>
        <v>132.89566527221805</v>
      </c>
      <c r="AP99" s="57">
        <f>IF('Calculating duration'!$F100="",AP98,AP98+AC99)</f>
        <v>132.1665734021974</v>
      </c>
      <c r="AQ99" s="57">
        <f>IF('Calculating duration'!$F100="",AQ98,AQ98+AD99)</f>
        <v>131.44267278476872</v>
      </c>
      <c r="AR99" s="57">
        <f>IF('Calculating duration'!$F100="",AR98,AR98+AE99)</f>
        <v>130.72392032964623</v>
      </c>
      <c r="AS99" s="57">
        <f>IF('Calculating duration'!$F100="",AS98,AS98+AF99)</f>
        <v>130.01027334974205</v>
      </c>
      <c r="AT99" s="57">
        <f>IF('Calculating duration'!$F100="",AT98,AT98+AG99)</f>
        <v>129.3016895569888</v>
      </c>
      <c r="AU99" s="57">
        <f>IF('Calculating duration'!$F100="",AU98,AU98+AH99)</f>
        <v>128.59812705820656</v>
      </c>
      <c r="AV99" s="57">
        <f>IF('Calculating duration'!$F100="",AV98,AV98+AI99)</f>
        <v>127.89954435101922</v>
      </c>
      <c r="AW99" s="57">
        <f>IF('Calculating duration'!$F100="",AW98,AW98+AJ99)</f>
        <v>127.20590031981487</v>
      </c>
      <c r="AX99" s="57">
        <f>IF('Calculating duration'!$F100="",AX98,AX98+AK99)</f>
        <v>126.51715423175449</v>
      </c>
      <c r="AZ99" s="72" t="str">
        <f>IF('Calculating duration'!$F98="","",IF('Calculating duration'!$E98='Calculating duration'!$C$29,'Calculating duration'!$AB98,'Calculating duration'!$F99/(1+AZ$21/100)^('Calculating duration'!$E99/'Calculating duration'!$C$31)))</f>
        <v/>
      </c>
      <c r="BA99" s="72" t="str">
        <f>IF('Calculating duration'!$F98="","",IF('Calculating duration'!$E98='Calculating duration'!$C$29,'Calculating duration'!$AB98,'Calculating duration'!$F99/(1+BA$21/100)^('Calculating duration'!$E99/'Calculating duration'!$C$31)))</f>
        <v/>
      </c>
      <c r="BB99" s="72" t="str">
        <f>IF('Calculating duration'!$F98="","",IF('Calculating duration'!$E98='Calculating duration'!$C$29,'Calculating duration'!$AB98,'Calculating duration'!$F99/(1+BB$21/100)^('Calculating duration'!$E99/'Calculating duration'!$C$31)))</f>
        <v/>
      </c>
      <c r="BC99" s="72" t="str">
        <f>IF('Calculating duration'!$F98="","",IF('Calculating duration'!$E98='Calculating duration'!$C$29,'Calculating duration'!$AB98,'Calculating duration'!$F99/(1+BC$21/100)^('Calculating duration'!$E99/'Calculating duration'!$C$31)))</f>
        <v/>
      </c>
      <c r="BD99" s="72" t="str">
        <f>IF('Calculating duration'!$F98="","",IF('Calculating duration'!$E98='Calculating duration'!$C$29,'Calculating duration'!$AB98,'Calculating duration'!$F99/(1+BD$21/100)^('Calculating duration'!$E99/'Calculating duration'!$C$31)))</f>
        <v/>
      </c>
      <c r="BE99" s="72" t="str">
        <f>IF('Calculating duration'!$F98="","",IF('Calculating duration'!$E98='Calculating duration'!$C$29,'Calculating duration'!$AB98,'Calculating duration'!$F99/(1+BE$21/100)^('Calculating duration'!$E99/'Calculating duration'!$C$31)))</f>
        <v/>
      </c>
      <c r="BF99" s="72" t="str">
        <f>IF('Calculating duration'!$F98="","",IF('Calculating duration'!$E98='Calculating duration'!$C$29,'Calculating duration'!$AB98,'Calculating duration'!$F99/(1+BF$21/100)^('Calculating duration'!$E99/'Calculating duration'!$C$31)))</f>
        <v/>
      </c>
      <c r="BG99" s="72" t="str">
        <f>IF('Calculating duration'!$F98="","",IF('Calculating duration'!$E98='Calculating duration'!$C$29,'Calculating duration'!$AB98,'Calculating duration'!$F99/(1+BG$21/100)^('Calculating duration'!$E99/'Calculating duration'!$C$31)))</f>
        <v/>
      </c>
      <c r="BH99" s="72" t="str">
        <f>IF('Calculating duration'!$F98="","",IF('Calculating duration'!$E98='Calculating duration'!$C$29,'Calculating duration'!$AB98,'Calculating duration'!$F99/(1+BH$21/100)^('Calculating duration'!$E99/'Calculating duration'!$C$31)))</f>
        <v/>
      </c>
      <c r="BI99" s="72" t="str">
        <f>IF('Calculating duration'!$F98="","",IF('Calculating duration'!$E98='Calculating duration'!$C$29,'Calculating duration'!$AB98,'Calculating duration'!$F99/(1+BI$21/100)^('Calculating duration'!$E99/'Calculating duration'!$C$31)))</f>
        <v/>
      </c>
      <c r="BJ99" s="72" t="str">
        <f>IF('Calculating duration'!$F98="","",IF('Calculating duration'!$E98='Calculating duration'!$C$29,'Calculating duration'!$AB98,'Calculating duration'!$F99/(1+BJ$21/100)^('Calculating duration'!$E99/'Calculating duration'!$C$31)))</f>
        <v/>
      </c>
      <c r="BK99" s="72" t="str">
        <f>IF('Calculating duration'!$F98="","",IF('Calculating duration'!$E98='Calculating duration'!$C$29,'Calculating duration'!$AB98,'Calculating duration'!$F99/(1+BK$21/100)^('Calculating duration'!$E99/'Calculating duration'!$C$31)))</f>
        <v/>
      </c>
      <c r="BL99" s="57">
        <f>IF('Calculating duration'!$F100="",BL98,BL98+AZ99)</f>
        <v>163</v>
      </c>
      <c r="BM99" s="57">
        <f>IF('Calculating duration'!$F100="",BM98,BM98+BA99)</f>
        <v>155.60641680864748</v>
      </c>
      <c r="BN99" s="57">
        <f>IF('Calculating duration'!$F100="",BN98,BN98+BB99)</f>
        <v>148.63778150796722</v>
      </c>
      <c r="BO99" s="57">
        <f>IF('Calculating duration'!$F100="",BO98,BO98+BC99)</f>
        <v>142.0659395050674</v>
      </c>
      <c r="BP99" s="57">
        <f>IF('Calculating duration'!$F100="",BP98,BP98+BD99)</f>
        <v>135.86482143397862</v>
      </c>
      <c r="BQ99" s="57">
        <f>IF('Calculating duration'!$F100="",BQ98,BQ98+BE99)</f>
        <v>130.01027334974205</v>
      </c>
      <c r="BR99" s="57">
        <f>IF('Calculating duration'!$F100="",BR98,BR98+BF99)</f>
        <v>124.47990195703214</v>
      </c>
      <c r="BS99" s="57">
        <f>IF('Calculating duration'!$F100="",BS98,BS98+BG99)</f>
        <v>119.25293343813912</v>
      </c>
      <c r="BT99" s="57">
        <f>IF('Calculating duration'!$F100="",BT98,BT98+BH99)</f>
        <v>114.3100845918527</v>
      </c>
      <c r="BU99" s="57">
        <f>IF('Calculating duration'!$F100="",BU98,BU98+BI99)</f>
        <v>109.6334451255275</v>
      </c>
      <c r="BV99" s="57">
        <f>IF('Calculating duration'!$F100="",BV98,BV98+BJ99)</f>
        <v>105.2063700592233</v>
      </c>
      <c r="BW99" s="57">
        <f>IF('Calculating duration'!$F100="",BW98,BW98+BK99)</f>
        <v>101.01338130491476</v>
      </c>
    </row>
    <row r="100" spans="27:75" x14ac:dyDescent="0.2">
      <c r="AA100" s="72" t="str">
        <f>IF('Calculating duration'!$F100="","",IF('Calculating duration'!$E100='Calculating duration'!$C$29,'Calculating duration'!$AB100,'Calculating duration'!$F101/(1+AA$21/100)^('Calculating duration'!$E101/'Calculating duration'!$C$31)))</f>
        <v/>
      </c>
      <c r="AB100" s="72" t="str">
        <f>IF('Calculating duration'!$F100="","",IF('Calculating duration'!$E100='Calculating duration'!$C$29,'Calculating duration'!$AB100,'Calculating duration'!$F101/(1+AB$21/100)^('Calculating duration'!$E101/'Calculating duration'!$C$31)))</f>
        <v/>
      </c>
      <c r="AC100" s="72" t="str">
        <f>IF('Calculating duration'!$F100="","",IF('Calculating duration'!$E100='Calculating duration'!$C$29,'Calculating duration'!$AB100,'Calculating duration'!$F101/(1+AC$21/100)^('Calculating duration'!$E101/'Calculating duration'!$C$31)))</f>
        <v/>
      </c>
      <c r="AD100" s="72" t="str">
        <f>IF('Calculating duration'!$F100="","",IF('Calculating duration'!$E100='Calculating duration'!$C$29,'Calculating duration'!$AB100,'Calculating duration'!$F101/(1+AD$21/100)^('Calculating duration'!$E101/'Calculating duration'!$C$31)))</f>
        <v/>
      </c>
      <c r="AE100" s="72" t="str">
        <f>IF('Calculating duration'!$F100="","",IF('Calculating duration'!$E100='Calculating duration'!$C$29,'Calculating duration'!$AB100,'Calculating duration'!$F101/(1+AE$21/100)^('Calculating duration'!$E101/'Calculating duration'!$C$31)))</f>
        <v/>
      </c>
      <c r="AF100" s="72" t="str">
        <f>IF('Calculating duration'!$F100="","",IF('Calculating duration'!$E100='Calculating duration'!$C$29,'Calculating duration'!$AB100,'Calculating duration'!$F101/(1+AF$21/100)^('Calculating duration'!$E101/'Calculating duration'!$C$31)))</f>
        <v/>
      </c>
      <c r="AG100" s="72" t="str">
        <f>IF('Calculating duration'!$F100="","",IF('Calculating duration'!$E100='Calculating duration'!$C$29,'Calculating duration'!$AB100,'Calculating duration'!$F101/(1+AG$21/100)^('Calculating duration'!$E101/'Calculating duration'!$C$31)))</f>
        <v/>
      </c>
      <c r="AH100" s="72" t="str">
        <f>IF('Calculating duration'!$F100="","",IF('Calculating duration'!$E100='Calculating duration'!$C$29,'Calculating duration'!$AB100,'Calculating duration'!$F101/(1+AH$21/100)^('Calculating duration'!$E101/'Calculating duration'!$C$31)))</f>
        <v/>
      </c>
      <c r="AI100" s="72" t="str">
        <f>IF('Calculating duration'!$F100="","",IF('Calculating duration'!$E100='Calculating duration'!$C$29,'Calculating duration'!$AB100,'Calculating duration'!$F101/(1+AI$21/100)^('Calculating duration'!$E101/'Calculating duration'!$C$31)))</f>
        <v/>
      </c>
      <c r="AJ100" s="72" t="str">
        <f>IF('Calculating duration'!$F100="","",IF('Calculating duration'!$E100='Calculating duration'!$C$29,'Calculating duration'!$AB100,'Calculating duration'!$F101/(1+AJ$21/100)^('Calculating duration'!$E101/'Calculating duration'!$C$31)))</f>
        <v/>
      </c>
      <c r="AK100" s="72" t="str">
        <f>IF('Calculating duration'!$F100="","",IF('Calculating duration'!$E100='Calculating duration'!$C$29,'Calculating duration'!$AB100,'Calculating duration'!$F101/(1+AK$21/100)^('Calculating duration'!$E101/'Calculating duration'!$C$31)))</f>
        <v/>
      </c>
      <c r="AL100" s="72"/>
      <c r="AM100" s="72"/>
      <c r="AN100" s="57">
        <f>IF('Calculating duration'!$F101="",AN99,AN99+AA100)</f>
        <v>133.62999189254282</v>
      </c>
      <c r="AO100" s="57">
        <f>IF('Calculating duration'!$F101="",AO99,AO99+AB100)</f>
        <v>132.89566527221805</v>
      </c>
      <c r="AP100" s="57">
        <f>IF('Calculating duration'!$F101="",AP99,AP99+AC100)</f>
        <v>132.1665734021974</v>
      </c>
      <c r="AQ100" s="57">
        <f>IF('Calculating duration'!$F101="",AQ99,AQ99+AD100)</f>
        <v>131.44267278476872</v>
      </c>
      <c r="AR100" s="57">
        <f>IF('Calculating duration'!$F101="",AR99,AR99+AE100)</f>
        <v>130.72392032964623</v>
      </c>
      <c r="AS100" s="57">
        <f>IF('Calculating duration'!$F101="",AS99,AS99+AF100)</f>
        <v>130.01027334974205</v>
      </c>
      <c r="AT100" s="57">
        <f>IF('Calculating duration'!$F101="",AT99,AT99+AG100)</f>
        <v>129.3016895569888</v>
      </c>
      <c r="AU100" s="57">
        <f>IF('Calculating duration'!$F101="",AU99,AU99+AH100)</f>
        <v>128.59812705820656</v>
      </c>
      <c r="AV100" s="57">
        <f>IF('Calculating duration'!$F101="",AV99,AV99+AI100)</f>
        <v>127.89954435101922</v>
      </c>
      <c r="AW100" s="57">
        <f>IF('Calculating duration'!$F101="",AW99,AW99+AJ100)</f>
        <v>127.20590031981487</v>
      </c>
      <c r="AX100" s="57">
        <f>IF('Calculating duration'!$F101="",AX99,AX99+AK100)</f>
        <v>126.51715423175449</v>
      </c>
      <c r="AZ100" s="72" t="str">
        <f>IF('Calculating duration'!$F99="","",IF('Calculating duration'!$E99='Calculating duration'!$C$29,'Calculating duration'!$AB99,'Calculating duration'!$F100/(1+AZ$21/100)^('Calculating duration'!$E100/'Calculating duration'!$C$31)))</f>
        <v/>
      </c>
      <c r="BA100" s="72" t="str">
        <f>IF('Calculating duration'!$F99="","",IF('Calculating duration'!$E99='Calculating duration'!$C$29,'Calculating duration'!$AB99,'Calculating duration'!$F100/(1+BA$21/100)^('Calculating duration'!$E100/'Calculating duration'!$C$31)))</f>
        <v/>
      </c>
      <c r="BB100" s="72" t="str">
        <f>IF('Calculating duration'!$F99="","",IF('Calculating duration'!$E99='Calculating duration'!$C$29,'Calculating duration'!$AB99,'Calculating duration'!$F100/(1+BB$21/100)^('Calculating duration'!$E100/'Calculating duration'!$C$31)))</f>
        <v/>
      </c>
      <c r="BC100" s="72" t="str">
        <f>IF('Calculating duration'!$F99="","",IF('Calculating duration'!$E99='Calculating duration'!$C$29,'Calculating duration'!$AB99,'Calculating duration'!$F100/(1+BC$21/100)^('Calculating duration'!$E100/'Calculating duration'!$C$31)))</f>
        <v/>
      </c>
      <c r="BD100" s="72" t="str">
        <f>IF('Calculating duration'!$F99="","",IF('Calculating duration'!$E99='Calculating duration'!$C$29,'Calculating duration'!$AB99,'Calculating duration'!$F100/(1+BD$21/100)^('Calculating duration'!$E100/'Calculating duration'!$C$31)))</f>
        <v/>
      </c>
      <c r="BE100" s="72" t="str">
        <f>IF('Calculating duration'!$F99="","",IF('Calculating duration'!$E99='Calculating duration'!$C$29,'Calculating duration'!$AB99,'Calculating duration'!$F100/(1+BE$21/100)^('Calculating duration'!$E100/'Calculating duration'!$C$31)))</f>
        <v/>
      </c>
      <c r="BF100" s="72" t="str">
        <f>IF('Calculating duration'!$F99="","",IF('Calculating duration'!$E99='Calculating duration'!$C$29,'Calculating duration'!$AB99,'Calculating duration'!$F100/(1+BF$21/100)^('Calculating duration'!$E100/'Calculating duration'!$C$31)))</f>
        <v/>
      </c>
      <c r="BG100" s="72" t="str">
        <f>IF('Calculating duration'!$F99="","",IF('Calculating duration'!$E99='Calculating duration'!$C$29,'Calculating duration'!$AB99,'Calculating duration'!$F100/(1+BG$21/100)^('Calculating duration'!$E100/'Calculating duration'!$C$31)))</f>
        <v/>
      </c>
      <c r="BH100" s="72" t="str">
        <f>IF('Calculating duration'!$F99="","",IF('Calculating duration'!$E99='Calculating duration'!$C$29,'Calculating duration'!$AB99,'Calculating duration'!$F100/(1+BH$21/100)^('Calculating duration'!$E100/'Calculating duration'!$C$31)))</f>
        <v/>
      </c>
      <c r="BI100" s="72" t="str">
        <f>IF('Calculating duration'!$F99="","",IF('Calculating duration'!$E99='Calculating duration'!$C$29,'Calculating duration'!$AB99,'Calculating duration'!$F100/(1+BI$21/100)^('Calculating duration'!$E100/'Calculating duration'!$C$31)))</f>
        <v/>
      </c>
      <c r="BJ100" s="72" t="str">
        <f>IF('Calculating duration'!$F99="","",IF('Calculating duration'!$E99='Calculating duration'!$C$29,'Calculating duration'!$AB99,'Calculating duration'!$F100/(1+BJ$21/100)^('Calculating duration'!$E100/'Calculating duration'!$C$31)))</f>
        <v/>
      </c>
      <c r="BK100" s="72" t="str">
        <f>IF('Calculating duration'!$F99="","",IF('Calculating duration'!$E99='Calculating duration'!$C$29,'Calculating duration'!$AB99,'Calculating duration'!$F100/(1+BK$21/100)^('Calculating duration'!$E100/'Calculating duration'!$C$31)))</f>
        <v/>
      </c>
      <c r="BL100" s="57">
        <f>IF('Calculating duration'!$F101="",BL99,BL99+AZ100)</f>
        <v>163</v>
      </c>
      <c r="BM100" s="57">
        <f>IF('Calculating duration'!$F101="",BM99,BM99+BA100)</f>
        <v>155.60641680864748</v>
      </c>
      <c r="BN100" s="57">
        <f>IF('Calculating duration'!$F101="",BN99,BN99+BB100)</f>
        <v>148.63778150796722</v>
      </c>
      <c r="BO100" s="57">
        <f>IF('Calculating duration'!$F101="",BO99,BO99+BC100)</f>
        <v>142.0659395050674</v>
      </c>
      <c r="BP100" s="57">
        <f>IF('Calculating duration'!$F101="",BP99,BP99+BD100)</f>
        <v>135.86482143397862</v>
      </c>
      <c r="BQ100" s="57">
        <f>IF('Calculating duration'!$F101="",BQ99,BQ99+BE100)</f>
        <v>130.01027334974205</v>
      </c>
      <c r="BR100" s="57">
        <f>IF('Calculating duration'!$F101="",BR99,BR99+BF100)</f>
        <v>124.47990195703214</v>
      </c>
      <c r="BS100" s="57">
        <f>IF('Calculating duration'!$F101="",BS99,BS99+BG100)</f>
        <v>119.25293343813912</v>
      </c>
      <c r="BT100" s="57">
        <f>IF('Calculating duration'!$F101="",BT99,BT99+BH100)</f>
        <v>114.3100845918527</v>
      </c>
      <c r="BU100" s="57">
        <f>IF('Calculating duration'!$F101="",BU99,BU99+BI100)</f>
        <v>109.6334451255275</v>
      </c>
      <c r="BV100" s="57">
        <f>IF('Calculating duration'!$F101="",BV99,BV99+BJ100)</f>
        <v>105.2063700592233</v>
      </c>
      <c r="BW100" s="57">
        <f>IF('Calculating duration'!$F101="",BW99,BW99+BK100)</f>
        <v>101.01338130491476</v>
      </c>
    </row>
    <row r="101" spans="27:75" x14ac:dyDescent="0.2">
      <c r="AA101" s="72" t="str">
        <f>IF('Calculating duration'!$F101="","",IF('Calculating duration'!$E101='Calculating duration'!$C$29,'Calculating duration'!$AB101,'Calculating duration'!$F102/(1+AA$21/100)^('Calculating duration'!$E102/'Calculating duration'!$C$31)))</f>
        <v/>
      </c>
      <c r="AB101" s="72" t="str">
        <f>IF('Calculating duration'!$F101="","",IF('Calculating duration'!$E101='Calculating duration'!$C$29,'Calculating duration'!$AB101,'Calculating duration'!$F102/(1+AB$21/100)^('Calculating duration'!$E102/'Calculating duration'!$C$31)))</f>
        <v/>
      </c>
      <c r="AC101" s="72" t="str">
        <f>IF('Calculating duration'!$F101="","",IF('Calculating duration'!$E101='Calculating duration'!$C$29,'Calculating duration'!$AB101,'Calculating duration'!$F102/(1+AC$21/100)^('Calculating duration'!$E102/'Calculating duration'!$C$31)))</f>
        <v/>
      </c>
      <c r="AD101" s="72" t="str">
        <f>IF('Calculating duration'!$F101="","",IF('Calculating duration'!$E101='Calculating duration'!$C$29,'Calculating duration'!$AB101,'Calculating duration'!$F102/(1+AD$21/100)^('Calculating duration'!$E102/'Calculating duration'!$C$31)))</f>
        <v/>
      </c>
      <c r="AE101" s="72" t="str">
        <f>IF('Calculating duration'!$F101="","",IF('Calculating duration'!$E101='Calculating duration'!$C$29,'Calculating duration'!$AB101,'Calculating duration'!$F102/(1+AE$21/100)^('Calculating duration'!$E102/'Calculating duration'!$C$31)))</f>
        <v/>
      </c>
      <c r="AF101" s="72" t="str">
        <f>IF('Calculating duration'!$F101="","",IF('Calculating duration'!$E101='Calculating duration'!$C$29,'Calculating duration'!$AB101,'Calculating duration'!$F102/(1+AF$21/100)^('Calculating duration'!$E102/'Calculating duration'!$C$31)))</f>
        <v/>
      </c>
      <c r="AG101" s="72" t="str">
        <f>IF('Calculating duration'!$F101="","",IF('Calculating duration'!$E101='Calculating duration'!$C$29,'Calculating duration'!$AB101,'Calculating duration'!$F102/(1+AG$21/100)^('Calculating duration'!$E102/'Calculating duration'!$C$31)))</f>
        <v/>
      </c>
      <c r="AH101" s="72" t="str">
        <f>IF('Calculating duration'!$F101="","",IF('Calculating duration'!$E101='Calculating duration'!$C$29,'Calculating duration'!$AB101,'Calculating duration'!$F102/(1+AH$21/100)^('Calculating duration'!$E102/'Calculating duration'!$C$31)))</f>
        <v/>
      </c>
      <c r="AI101" s="72" t="str">
        <f>IF('Calculating duration'!$F101="","",IF('Calculating duration'!$E101='Calculating duration'!$C$29,'Calculating duration'!$AB101,'Calculating duration'!$F102/(1+AI$21/100)^('Calculating duration'!$E102/'Calculating duration'!$C$31)))</f>
        <v/>
      </c>
      <c r="AJ101" s="72" t="str">
        <f>IF('Calculating duration'!$F101="","",IF('Calculating duration'!$E101='Calculating duration'!$C$29,'Calculating duration'!$AB101,'Calculating duration'!$F102/(1+AJ$21/100)^('Calculating duration'!$E102/'Calculating duration'!$C$31)))</f>
        <v/>
      </c>
      <c r="AK101" s="72" t="str">
        <f>IF('Calculating duration'!$F101="","",IF('Calculating duration'!$E101='Calculating duration'!$C$29,'Calculating duration'!$AB101,'Calculating duration'!$F102/(1+AK$21/100)^('Calculating duration'!$E102/'Calculating duration'!$C$31)))</f>
        <v/>
      </c>
      <c r="AL101" s="72"/>
      <c r="AM101" s="72"/>
      <c r="AN101" s="57">
        <f>IF('Calculating duration'!$F102="",AN100,AN100+AA101)</f>
        <v>133.62999189254282</v>
      </c>
      <c r="AO101" s="57">
        <f>IF('Calculating duration'!$F102="",AO100,AO100+AB101)</f>
        <v>132.89566527221805</v>
      </c>
      <c r="AP101" s="57">
        <f>IF('Calculating duration'!$F102="",AP100,AP100+AC101)</f>
        <v>132.1665734021974</v>
      </c>
      <c r="AQ101" s="57">
        <f>IF('Calculating duration'!$F102="",AQ100,AQ100+AD101)</f>
        <v>131.44267278476872</v>
      </c>
      <c r="AR101" s="57">
        <f>IF('Calculating duration'!$F102="",AR100,AR100+AE101)</f>
        <v>130.72392032964623</v>
      </c>
      <c r="AS101" s="57">
        <f>IF('Calculating duration'!$F102="",AS100,AS100+AF101)</f>
        <v>130.01027334974205</v>
      </c>
      <c r="AT101" s="57">
        <f>IF('Calculating duration'!$F102="",AT100,AT100+AG101)</f>
        <v>129.3016895569888</v>
      </c>
      <c r="AU101" s="57">
        <f>IF('Calculating duration'!$F102="",AU100,AU100+AH101)</f>
        <v>128.59812705820656</v>
      </c>
      <c r="AV101" s="57">
        <f>IF('Calculating duration'!$F102="",AV100,AV100+AI101)</f>
        <v>127.89954435101922</v>
      </c>
      <c r="AW101" s="57">
        <f>IF('Calculating duration'!$F102="",AW100,AW100+AJ101)</f>
        <v>127.20590031981487</v>
      </c>
      <c r="AX101" s="57">
        <f>IF('Calculating duration'!$F102="",AX100,AX100+AK101)</f>
        <v>126.51715423175449</v>
      </c>
      <c r="AZ101" s="72" t="str">
        <f>IF('Calculating duration'!$F100="","",IF('Calculating duration'!$E100='Calculating duration'!$C$29,'Calculating duration'!$AB100,'Calculating duration'!$F101/(1+AZ$21/100)^('Calculating duration'!$E101/'Calculating duration'!$C$31)))</f>
        <v/>
      </c>
      <c r="BA101" s="72" t="str">
        <f>IF('Calculating duration'!$F100="","",IF('Calculating duration'!$E100='Calculating duration'!$C$29,'Calculating duration'!$AB100,'Calculating duration'!$F101/(1+BA$21/100)^('Calculating duration'!$E101/'Calculating duration'!$C$31)))</f>
        <v/>
      </c>
      <c r="BB101" s="72" t="str">
        <f>IF('Calculating duration'!$F100="","",IF('Calculating duration'!$E100='Calculating duration'!$C$29,'Calculating duration'!$AB100,'Calculating duration'!$F101/(1+BB$21/100)^('Calculating duration'!$E101/'Calculating duration'!$C$31)))</f>
        <v/>
      </c>
      <c r="BC101" s="72" t="str">
        <f>IF('Calculating duration'!$F100="","",IF('Calculating duration'!$E100='Calculating duration'!$C$29,'Calculating duration'!$AB100,'Calculating duration'!$F101/(1+BC$21/100)^('Calculating duration'!$E101/'Calculating duration'!$C$31)))</f>
        <v/>
      </c>
      <c r="BD101" s="72" t="str">
        <f>IF('Calculating duration'!$F100="","",IF('Calculating duration'!$E100='Calculating duration'!$C$29,'Calculating duration'!$AB100,'Calculating duration'!$F101/(1+BD$21/100)^('Calculating duration'!$E101/'Calculating duration'!$C$31)))</f>
        <v/>
      </c>
      <c r="BE101" s="72" t="str">
        <f>IF('Calculating duration'!$F100="","",IF('Calculating duration'!$E100='Calculating duration'!$C$29,'Calculating duration'!$AB100,'Calculating duration'!$F101/(1+BE$21/100)^('Calculating duration'!$E101/'Calculating duration'!$C$31)))</f>
        <v/>
      </c>
      <c r="BF101" s="72" t="str">
        <f>IF('Calculating duration'!$F100="","",IF('Calculating duration'!$E100='Calculating duration'!$C$29,'Calculating duration'!$AB100,'Calculating duration'!$F101/(1+BF$21/100)^('Calculating duration'!$E101/'Calculating duration'!$C$31)))</f>
        <v/>
      </c>
      <c r="BG101" s="72" t="str">
        <f>IF('Calculating duration'!$F100="","",IF('Calculating duration'!$E100='Calculating duration'!$C$29,'Calculating duration'!$AB100,'Calculating duration'!$F101/(1+BG$21/100)^('Calculating duration'!$E101/'Calculating duration'!$C$31)))</f>
        <v/>
      </c>
      <c r="BH101" s="72" t="str">
        <f>IF('Calculating duration'!$F100="","",IF('Calculating duration'!$E100='Calculating duration'!$C$29,'Calculating duration'!$AB100,'Calculating duration'!$F101/(1+BH$21/100)^('Calculating duration'!$E101/'Calculating duration'!$C$31)))</f>
        <v/>
      </c>
      <c r="BI101" s="72" t="str">
        <f>IF('Calculating duration'!$F100="","",IF('Calculating duration'!$E100='Calculating duration'!$C$29,'Calculating duration'!$AB100,'Calculating duration'!$F101/(1+BI$21/100)^('Calculating duration'!$E101/'Calculating duration'!$C$31)))</f>
        <v/>
      </c>
      <c r="BJ101" s="72" t="str">
        <f>IF('Calculating duration'!$F100="","",IF('Calculating duration'!$E100='Calculating duration'!$C$29,'Calculating duration'!$AB100,'Calculating duration'!$F101/(1+BJ$21/100)^('Calculating duration'!$E101/'Calculating duration'!$C$31)))</f>
        <v/>
      </c>
      <c r="BK101" s="72" t="str">
        <f>IF('Calculating duration'!$F100="","",IF('Calculating duration'!$E100='Calculating duration'!$C$29,'Calculating duration'!$AB100,'Calculating duration'!$F101/(1+BK$21/100)^('Calculating duration'!$E101/'Calculating duration'!$C$31)))</f>
        <v/>
      </c>
      <c r="BL101" s="57">
        <f>IF('Calculating duration'!$F102="",BL100,BL100+AZ101)</f>
        <v>163</v>
      </c>
      <c r="BM101" s="57">
        <f>IF('Calculating duration'!$F102="",BM100,BM100+BA101)</f>
        <v>155.60641680864748</v>
      </c>
      <c r="BN101" s="57">
        <f>IF('Calculating duration'!$F102="",BN100,BN100+BB101)</f>
        <v>148.63778150796722</v>
      </c>
      <c r="BO101" s="57">
        <f>IF('Calculating duration'!$F102="",BO100,BO100+BC101)</f>
        <v>142.0659395050674</v>
      </c>
      <c r="BP101" s="57">
        <f>IF('Calculating duration'!$F102="",BP100,BP100+BD101)</f>
        <v>135.86482143397862</v>
      </c>
      <c r="BQ101" s="57">
        <f>IF('Calculating duration'!$F102="",BQ100,BQ100+BE101)</f>
        <v>130.01027334974205</v>
      </c>
      <c r="BR101" s="57">
        <f>IF('Calculating duration'!$F102="",BR100,BR100+BF101)</f>
        <v>124.47990195703214</v>
      </c>
      <c r="BS101" s="57">
        <f>IF('Calculating duration'!$F102="",BS100,BS100+BG101)</f>
        <v>119.25293343813912</v>
      </c>
      <c r="BT101" s="57">
        <f>IF('Calculating duration'!$F102="",BT100,BT100+BH101)</f>
        <v>114.3100845918527</v>
      </c>
      <c r="BU101" s="57">
        <f>IF('Calculating duration'!$F102="",BU100,BU100+BI101)</f>
        <v>109.6334451255275</v>
      </c>
      <c r="BV101" s="57">
        <f>IF('Calculating duration'!$F102="",BV100,BV100+BJ101)</f>
        <v>105.2063700592233</v>
      </c>
      <c r="BW101" s="57">
        <f>IF('Calculating duration'!$F102="",BW100,BW100+BK101)</f>
        <v>101.01338130491476</v>
      </c>
    </row>
    <row r="102" spans="27:75" x14ac:dyDescent="0.2">
      <c r="AA102" s="72" t="str">
        <f>IF('Calculating duration'!$F102="","",IF('Calculating duration'!$E102='Calculating duration'!$C$29,'Calculating duration'!$AB102,'Calculating duration'!$F103/(1+AA$21/100)^('Calculating duration'!$E103/'Calculating duration'!$C$31)))</f>
        <v/>
      </c>
      <c r="AB102" s="72" t="str">
        <f>IF('Calculating duration'!$F102="","",IF('Calculating duration'!$E102='Calculating duration'!$C$29,'Calculating duration'!$AB102,'Calculating duration'!$F103/(1+AB$21/100)^('Calculating duration'!$E103/'Calculating duration'!$C$31)))</f>
        <v/>
      </c>
      <c r="AC102" s="72" t="str">
        <f>IF('Calculating duration'!$F102="","",IF('Calculating duration'!$E102='Calculating duration'!$C$29,'Calculating duration'!$AB102,'Calculating duration'!$F103/(1+AC$21/100)^('Calculating duration'!$E103/'Calculating duration'!$C$31)))</f>
        <v/>
      </c>
      <c r="AD102" s="72" t="str">
        <f>IF('Calculating duration'!$F102="","",IF('Calculating duration'!$E102='Calculating duration'!$C$29,'Calculating duration'!$AB102,'Calculating duration'!$F103/(1+AD$21/100)^('Calculating duration'!$E103/'Calculating duration'!$C$31)))</f>
        <v/>
      </c>
      <c r="AE102" s="72" t="str">
        <f>IF('Calculating duration'!$F102="","",IF('Calculating duration'!$E102='Calculating duration'!$C$29,'Calculating duration'!$AB102,'Calculating duration'!$F103/(1+AE$21/100)^('Calculating duration'!$E103/'Calculating duration'!$C$31)))</f>
        <v/>
      </c>
      <c r="AF102" s="72" t="str">
        <f>IF('Calculating duration'!$F102="","",IF('Calculating duration'!$E102='Calculating duration'!$C$29,'Calculating duration'!$AB102,'Calculating duration'!$F103/(1+AF$21/100)^('Calculating duration'!$E103/'Calculating duration'!$C$31)))</f>
        <v/>
      </c>
      <c r="AG102" s="72" t="str">
        <f>IF('Calculating duration'!$F102="","",IF('Calculating duration'!$E102='Calculating duration'!$C$29,'Calculating duration'!$AB102,'Calculating duration'!$F103/(1+AG$21/100)^('Calculating duration'!$E103/'Calculating duration'!$C$31)))</f>
        <v/>
      </c>
      <c r="AH102" s="72" t="str">
        <f>IF('Calculating duration'!$F102="","",IF('Calculating duration'!$E102='Calculating duration'!$C$29,'Calculating duration'!$AB102,'Calculating duration'!$F103/(1+AH$21/100)^('Calculating duration'!$E103/'Calculating duration'!$C$31)))</f>
        <v/>
      </c>
      <c r="AI102" s="72" t="str">
        <f>IF('Calculating duration'!$F102="","",IF('Calculating duration'!$E102='Calculating duration'!$C$29,'Calculating duration'!$AB102,'Calculating duration'!$F103/(1+AI$21/100)^('Calculating duration'!$E103/'Calculating duration'!$C$31)))</f>
        <v/>
      </c>
      <c r="AJ102" s="72" t="str">
        <f>IF('Calculating duration'!$F102="","",IF('Calculating duration'!$E102='Calculating duration'!$C$29,'Calculating duration'!$AB102,'Calculating duration'!$F103/(1+AJ$21/100)^('Calculating duration'!$E103/'Calculating duration'!$C$31)))</f>
        <v/>
      </c>
      <c r="AK102" s="72" t="str">
        <f>IF('Calculating duration'!$F102="","",IF('Calculating duration'!$E102='Calculating duration'!$C$29,'Calculating duration'!$AB102,'Calculating duration'!$F103/(1+AK$21/100)^('Calculating duration'!$E103/'Calculating duration'!$C$31)))</f>
        <v/>
      </c>
      <c r="AL102" s="72"/>
      <c r="AM102" s="72"/>
      <c r="AN102" s="57">
        <f>IF('Calculating duration'!$F103="",AN101,AN101+AA102)</f>
        <v>133.62999189254282</v>
      </c>
      <c r="AO102" s="57">
        <f>IF('Calculating duration'!$F103="",AO101,AO101+AB102)</f>
        <v>132.89566527221805</v>
      </c>
      <c r="AP102" s="57">
        <f>IF('Calculating duration'!$F103="",AP101,AP101+AC102)</f>
        <v>132.1665734021974</v>
      </c>
      <c r="AQ102" s="57">
        <f>IF('Calculating duration'!$F103="",AQ101,AQ101+AD102)</f>
        <v>131.44267278476872</v>
      </c>
      <c r="AR102" s="57">
        <f>IF('Calculating duration'!$F103="",AR101,AR101+AE102)</f>
        <v>130.72392032964623</v>
      </c>
      <c r="AS102" s="57">
        <f>IF('Calculating duration'!$F103="",AS101,AS101+AF102)</f>
        <v>130.01027334974205</v>
      </c>
      <c r="AT102" s="57">
        <f>IF('Calculating duration'!$F103="",AT101,AT101+AG102)</f>
        <v>129.3016895569888</v>
      </c>
      <c r="AU102" s="57">
        <f>IF('Calculating duration'!$F103="",AU101,AU101+AH102)</f>
        <v>128.59812705820656</v>
      </c>
      <c r="AV102" s="57">
        <f>IF('Calculating duration'!$F103="",AV101,AV101+AI102)</f>
        <v>127.89954435101922</v>
      </c>
      <c r="AW102" s="57">
        <f>IF('Calculating duration'!$F103="",AW101,AW101+AJ102)</f>
        <v>127.20590031981487</v>
      </c>
      <c r="AX102" s="57">
        <f>IF('Calculating duration'!$F103="",AX101,AX101+AK102)</f>
        <v>126.51715423175449</v>
      </c>
      <c r="AZ102" s="72" t="str">
        <f>IF('Calculating duration'!$F101="","",IF('Calculating duration'!$E101='Calculating duration'!$C$29,'Calculating duration'!$AB101,'Calculating duration'!$F102/(1+AZ$21/100)^('Calculating duration'!$E102/'Calculating duration'!$C$31)))</f>
        <v/>
      </c>
      <c r="BA102" s="72" t="str">
        <f>IF('Calculating duration'!$F101="","",IF('Calculating duration'!$E101='Calculating duration'!$C$29,'Calculating duration'!$AB101,'Calculating duration'!$F102/(1+BA$21/100)^('Calculating duration'!$E102/'Calculating duration'!$C$31)))</f>
        <v/>
      </c>
      <c r="BB102" s="72" t="str">
        <f>IF('Calculating duration'!$F101="","",IF('Calculating duration'!$E101='Calculating duration'!$C$29,'Calculating duration'!$AB101,'Calculating duration'!$F102/(1+BB$21/100)^('Calculating duration'!$E102/'Calculating duration'!$C$31)))</f>
        <v/>
      </c>
      <c r="BC102" s="72" t="str">
        <f>IF('Calculating duration'!$F101="","",IF('Calculating duration'!$E101='Calculating duration'!$C$29,'Calculating duration'!$AB101,'Calculating duration'!$F102/(1+BC$21/100)^('Calculating duration'!$E102/'Calculating duration'!$C$31)))</f>
        <v/>
      </c>
      <c r="BD102" s="72" t="str">
        <f>IF('Calculating duration'!$F101="","",IF('Calculating duration'!$E101='Calculating duration'!$C$29,'Calculating duration'!$AB101,'Calculating duration'!$F102/(1+BD$21/100)^('Calculating duration'!$E102/'Calculating duration'!$C$31)))</f>
        <v/>
      </c>
      <c r="BE102" s="72" t="str">
        <f>IF('Calculating duration'!$F101="","",IF('Calculating duration'!$E101='Calculating duration'!$C$29,'Calculating duration'!$AB101,'Calculating duration'!$F102/(1+BE$21/100)^('Calculating duration'!$E102/'Calculating duration'!$C$31)))</f>
        <v/>
      </c>
      <c r="BF102" s="72" t="str">
        <f>IF('Calculating duration'!$F101="","",IF('Calculating duration'!$E101='Calculating duration'!$C$29,'Calculating duration'!$AB101,'Calculating duration'!$F102/(1+BF$21/100)^('Calculating duration'!$E102/'Calculating duration'!$C$31)))</f>
        <v/>
      </c>
      <c r="BG102" s="72" t="str">
        <f>IF('Calculating duration'!$F101="","",IF('Calculating duration'!$E101='Calculating duration'!$C$29,'Calculating duration'!$AB101,'Calculating duration'!$F102/(1+BG$21/100)^('Calculating duration'!$E102/'Calculating duration'!$C$31)))</f>
        <v/>
      </c>
      <c r="BH102" s="72" t="str">
        <f>IF('Calculating duration'!$F101="","",IF('Calculating duration'!$E101='Calculating duration'!$C$29,'Calculating duration'!$AB101,'Calculating duration'!$F102/(1+BH$21/100)^('Calculating duration'!$E102/'Calculating duration'!$C$31)))</f>
        <v/>
      </c>
      <c r="BI102" s="72" t="str">
        <f>IF('Calculating duration'!$F101="","",IF('Calculating duration'!$E101='Calculating duration'!$C$29,'Calculating duration'!$AB101,'Calculating duration'!$F102/(1+BI$21/100)^('Calculating duration'!$E102/'Calculating duration'!$C$31)))</f>
        <v/>
      </c>
      <c r="BJ102" s="72" t="str">
        <f>IF('Calculating duration'!$F101="","",IF('Calculating duration'!$E101='Calculating duration'!$C$29,'Calculating duration'!$AB101,'Calculating duration'!$F102/(1+BJ$21/100)^('Calculating duration'!$E102/'Calculating duration'!$C$31)))</f>
        <v/>
      </c>
      <c r="BK102" s="72" t="str">
        <f>IF('Calculating duration'!$F101="","",IF('Calculating duration'!$E101='Calculating duration'!$C$29,'Calculating duration'!$AB101,'Calculating duration'!$F102/(1+BK$21/100)^('Calculating duration'!$E102/'Calculating duration'!$C$31)))</f>
        <v/>
      </c>
      <c r="BL102" s="57">
        <f>IF('Calculating duration'!$F103="",BL101,BL101+AZ102)</f>
        <v>163</v>
      </c>
      <c r="BM102" s="57">
        <f>IF('Calculating duration'!$F103="",BM101,BM101+BA102)</f>
        <v>155.60641680864748</v>
      </c>
      <c r="BN102" s="57">
        <f>IF('Calculating duration'!$F103="",BN101,BN101+BB102)</f>
        <v>148.63778150796722</v>
      </c>
      <c r="BO102" s="57">
        <f>IF('Calculating duration'!$F103="",BO101,BO101+BC102)</f>
        <v>142.0659395050674</v>
      </c>
      <c r="BP102" s="57">
        <f>IF('Calculating duration'!$F103="",BP101,BP101+BD102)</f>
        <v>135.86482143397862</v>
      </c>
      <c r="BQ102" s="57">
        <f>IF('Calculating duration'!$F103="",BQ101,BQ101+BE102)</f>
        <v>130.01027334974205</v>
      </c>
      <c r="BR102" s="57">
        <f>IF('Calculating duration'!$F103="",BR101,BR101+BF102)</f>
        <v>124.47990195703214</v>
      </c>
      <c r="BS102" s="57">
        <f>IF('Calculating duration'!$F103="",BS101,BS101+BG102)</f>
        <v>119.25293343813912</v>
      </c>
      <c r="BT102" s="57">
        <f>IF('Calculating duration'!$F103="",BT101,BT101+BH102)</f>
        <v>114.3100845918527</v>
      </c>
      <c r="BU102" s="57">
        <f>IF('Calculating duration'!$F103="",BU101,BU101+BI102)</f>
        <v>109.6334451255275</v>
      </c>
      <c r="BV102" s="57">
        <f>IF('Calculating duration'!$F103="",BV101,BV101+BJ102)</f>
        <v>105.2063700592233</v>
      </c>
      <c r="BW102" s="57">
        <f>IF('Calculating duration'!$F103="",BW101,BW101+BK102)</f>
        <v>101.01338130491476</v>
      </c>
    </row>
    <row r="103" spans="27:75" x14ac:dyDescent="0.2">
      <c r="AA103" s="72" t="str">
        <f>IF('Calculating duration'!$F103="","",IF('Calculating duration'!$E103='Calculating duration'!$C$29,'Calculating duration'!$AB103,'Calculating duration'!$F104/(1+AA$21/100)^('Calculating duration'!$E104/'Calculating duration'!$C$31)))</f>
        <v/>
      </c>
      <c r="AB103" s="72" t="str">
        <f>IF('Calculating duration'!$F103="","",IF('Calculating duration'!$E103='Calculating duration'!$C$29,'Calculating duration'!$AB103,'Calculating duration'!$F104/(1+AB$21/100)^('Calculating duration'!$E104/'Calculating duration'!$C$31)))</f>
        <v/>
      </c>
      <c r="AC103" s="72" t="str">
        <f>IF('Calculating duration'!$F103="","",IF('Calculating duration'!$E103='Calculating duration'!$C$29,'Calculating duration'!$AB103,'Calculating duration'!$F104/(1+AC$21/100)^('Calculating duration'!$E104/'Calculating duration'!$C$31)))</f>
        <v/>
      </c>
      <c r="AD103" s="72" t="str">
        <f>IF('Calculating duration'!$F103="","",IF('Calculating duration'!$E103='Calculating duration'!$C$29,'Calculating duration'!$AB103,'Calculating duration'!$F104/(1+AD$21/100)^('Calculating duration'!$E104/'Calculating duration'!$C$31)))</f>
        <v/>
      </c>
      <c r="AE103" s="72" t="str">
        <f>IF('Calculating duration'!$F103="","",IF('Calculating duration'!$E103='Calculating duration'!$C$29,'Calculating duration'!$AB103,'Calculating duration'!$F104/(1+AE$21/100)^('Calculating duration'!$E104/'Calculating duration'!$C$31)))</f>
        <v/>
      </c>
      <c r="AF103" s="72" t="str">
        <f>IF('Calculating duration'!$F103="","",IF('Calculating duration'!$E103='Calculating duration'!$C$29,'Calculating duration'!$AB103,'Calculating duration'!$F104/(1+AF$21/100)^('Calculating duration'!$E104/'Calculating duration'!$C$31)))</f>
        <v/>
      </c>
      <c r="AG103" s="72" t="str">
        <f>IF('Calculating duration'!$F103="","",IF('Calculating duration'!$E103='Calculating duration'!$C$29,'Calculating duration'!$AB103,'Calculating duration'!$F104/(1+AG$21/100)^('Calculating duration'!$E104/'Calculating duration'!$C$31)))</f>
        <v/>
      </c>
      <c r="AH103" s="72" t="str">
        <f>IF('Calculating duration'!$F103="","",IF('Calculating duration'!$E103='Calculating duration'!$C$29,'Calculating duration'!$AB103,'Calculating duration'!$F104/(1+AH$21/100)^('Calculating duration'!$E104/'Calculating duration'!$C$31)))</f>
        <v/>
      </c>
      <c r="AI103" s="72" t="str">
        <f>IF('Calculating duration'!$F103="","",IF('Calculating duration'!$E103='Calculating duration'!$C$29,'Calculating duration'!$AB103,'Calculating duration'!$F104/(1+AI$21/100)^('Calculating duration'!$E104/'Calculating duration'!$C$31)))</f>
        <v/>
      </c>
      <c r="AJ103" s="72" t="str">
        <f>IF('Calculating duration'!$F103="","",IF('Calculating duration'!$E103='Calculating duration'!$C$29,'Calculating duration'!$AB103,'Calculating duration'!$F104/(1+AJ$21/100)^('Calculating duration'!$E104/'Calculating duration'!$C$31)))</f>
        <v/>
      </c>
      <c r="AK103" s="72" t="str">
        <f>IF('Calculating duration'!$F103="","",IF('Calculating duration'!$E103='Calculating duration'!$C$29,'Calculating duration'!$AB103,'Calculating duration'!$F104/(1+AK$21/100)^('Calculating duration'!$E104/'Calculating duration'!$C$31)))</f>
        <v/>
      </c>
      <c r="AL103" s="72"/>
      <c r="AM103" s="72"/>
      <c r="AN103" s="57">
        <f>IF('Calculating duration'!$F104="",AN102,AN102+AA103)</f>
        <v>133.62999189254282</v>
      </c>
      <c r="AO103" s="57">
        <f>IF('Calculating duration'!$F104="",AO102,AO102+AB103)</f>
        <v>132.89566527221805</v>
      </c>
      <c r="AP103" s="57">
        <f>IF('Calculating duration'!$F104="",AP102,AP102+AC103)</f>
        <v>132.1665734021974</v>
      </c>
      <c r="AQ103" s="57">
        <f>IF('Calculating duration'!$F104="",AQ102,AQ102+AD103)</f>
        <v>131.44267278476872</v>
      </c>
      <c r="AR103" s="57">
        <f>IF('Calculating duration'!$F104="",AR102,AR102+AE103)</f>
        <v>130.72392032964623</v>
      </c>
      <c r="AS103" s="57">
        <f>IF('Calculating duration'!$F104="",AS102,AS102+AF103)</f>
        <v>130.01027334974205</v>
      </c>
      <c r="AT103" s="57">
        <f>IF('Calculating duration'!$F104="",AT102,AT102+AG103)</f>
        <v>129.3016895569888</v>
      </c>
      <c r="AU103" s="57">
        <f>IF('Calculating duration'!$F104="",AU102,AU102+AH103)</f>
        <v>128.59812705820656</v>
      </c>
      <c r="AV103" s="57">
        <f>IF('Calculating duration'!$F104="",AV102,AV102+AI103)</f>
        <v>127.89954435101922</v>
      </c>
      <c r="AW103" s="57">
        <f>IF('Calculating duration'!$F104="",AW102,AW102+AJ103)</f>
        <v>127.20590031981487</v>
      </c>
      <c r="AX103" s="57">
        <f>IF('Calculating duration'!$F104="",AX102,AX102+AK103)</f>
        <v>126.51715423175449</v>
      </c>
      <c r="AZ103" s="72" t="str">
        <f>IF('Calculating duration'!$F102="","",IF('Calculating duration'!$E102='Calculating duration'!$C$29,'Calculating duration'!$AB102,'Calculating duration'!$F103/(1+AZ$21/100)^('Calculating duration'!$E103/'Calculating duration'!$C$31)))</f>
        <v/>
      </c>
      <c r="BA103" s="72" t="str">
        <f>IF('Calculating duration'!$F102="","",IF('Calculating duration'!$E102='Calculating duration'!$C$29,'Calculating duration'!$AB102,'Calculating duration'!$F103/(1+BA$21/100)^('Calculating duration'!$E103/'Calculating duration'!$C$31)))</f>
        <v/>
      </c>
      <c r="BB103" s="72" t="str">
        <f>IF('Calculating duration'!$F102="","",IF('Calculating duration'!$E102='Calculating duration'!$C$29,'Calculating duration'!$AB102,'Calculating duration'!$F103/(1+BB$21/100)^('Calculating duration'!$E103/'Calculating duration'!$C$31)))</f>
        <v/>
      </c>
      <c r="BC103" s="72" t="str">
        <f>IF('Calculating duration'!$F102="","",IF('Calculating duration'!$E102='Calculating duration'!$C$29,'Calculating duration'!$AB102,'Calculating duration'!$F103/(1+BC$21/100)^('Calculating duration'!$E103/'Calculating duration'!$C$31)))</f>
        <v/>
      </c>
      <c r="BD103" s="72" t="str">
        <f>IF('Calculating duration'!$F102="","",IF('Calculating duration'!$E102='Calculating duration'!$C$29,'Calculating duration'!$AB102,'Calculating duration'!$F103/(1+BD$21/100)^('Calculating duration'!$E103/'Calculating duration'!$C$31)))</f>
        <v/>
      </c>
      <c r="BE103" s="72" t="str">
        <f>IF('Calculating duration'!$F102="","",IF('Calculating duration'!$E102='Calculating duration'!$C$29,'Calculating duration'!$AB102,'Calculating duration'!$F103/(1+BE$21/100)^('Calculating duration'!$E103/'Calculating duration'!$C$31)))</f>
        <v/>
      </c>
      <c r="BF103" s="72" t="str">
        <f>IF('Calculating duration'!$F102="","",IF('Calculating duration'!$E102='Calculating duration'!$C$29,'Calculating duration'!$AB102,'Calculating duration'!$F103/(1+BF$21/100)^('Calculating duration'!$E103/'Calculating duration'!$C$31)))</f>
        <v/>
      </c>
      <c r="BG103" s="72" t="str">
        <f>IF('Calculating duration'!$F102="","",IF('Calculating duration'!$E102='Calculating duration'!$C$29,'Calculating duration'!$AB102,'Calculating duration'!$F103/(1+BG$21/100)^('Calculating duration'!$E103/'Calculating duration'!$C$31)))</f>
        <v/>
      </c>
      <c r="BH103" s="72" t="str">
        <f>IF('Calculating duration'!$F102="","",IF('Calculating duration'!$E102='Calculating duration'!$C$29,'Calculating duration'!$AB102,'Calculating duration'!$F103/(1+BH$21/100)^('Calculating duration'!$E103/'Calculating duration'!$C$31)))</f>
        <v/>
      </c>
      <c r="BI103" s="72" t="str">
        <f>IF('Calculating duration'!$F102="","",IF('Calculating duration'!$E102='Calculating duration'!$C$29,'Calculating duration'!$AB102,'Calculating duration'!$F103/(1+BI$21/100)^('Calculating duration'!$E103/'Calculating duration'!$C$31)))</f>
        <v/>
      </c>
      <c r="BJ103" s="72" t="str">
        <f>IF('Calculating duration'!$F102="","",IF('Calculating duration'!$E102='Calculating duration'!$C$29,'Calculating duration'!$AB102,'Calculating duration'!$F103/(1+BJ$21/100)^('Calculating duration'!$E103/'Calculating duration'!$C$31)))</f>
        <v/>
      </c>
      <c r="BK103" s="72" t="str">
        <f>IF('Calculating duration'!$F102="","",IF('Calculating duration'!$E102='Calculating duration'!$C$29,'Calculating duration'!$AB102,'Calculating duration'!$F103/(1+BK$21/100)^('Calculating duration'!$E103/'Calculating duration'!$C$31)))</f>
        <v/>
      </c>
      <c r="BL103" s="57">
        <f>IF('Calculating duration'!$F104="",BL102,BL102+AZ103)</f>
        <v>163</v>
      </c>
      <c r="BM103" s="57">
        <f>IF('Calculating duration'!$F104="",BM102,BM102+BA103)</f>
        <v>155.60641680864748</v>
      </c>
      <c r="BN103" s="57">
        <f>IF('Calculating duration'!$F104="",BN102,BN102+BB103)</f>
        <v>148.63778150796722</v>
      </c>
      <c r="BO103" s="57">
        <f>IF('Calculating duration'!$F104="",BO102,BO102+BC103)</f>
        <v>142.0659395050674</v>
      </c>
      <c r="BP103" s="57">
        <f>IF('Calculating duration'!$F104="",BP102,BP102+BD103)</f>
        <v>135.86482143397862</v>
      </c>
      <c r="BQ103" s="57">
        <f>IF('Calculating duration'!$F104="",BQ102,BQ102+BE103)</f>
        <v>130.01027334974205</v>
      </c>
      <c r="BR103" s="57">
        <f>IF('Calculating duration'!$F104="",BR102,BR102+BF103)</f>
        <v>124.47990195703214</v>
      </c>
      <c r="BS103" s="57">
        <f>IF('Calculating duration'!$F104="",BS102,BS102+BG103)</f>
        <v>119.25293343813912</v>
      </c>
      <c r="BT103" s="57">
        <f>IF('Calculating duration'!$F104="",BT102,BT102+BH103)</f>
        <v>114.3100845918527</v>
      </c>
      <c r="BU103" s="57">
        <f>IF('Calculating duration'!$F104="",BU102,BU102+BI103)</f>
        <v>109.6334451255275</v>
      </c>
      <c r="BV103" s="57">
        <f>IF('Calculating duration'!$F104="",BV102,BV102+BJ103)</f>
        <v>105.2063700592233</v>
      </c>
      <c r="BW103" s="57">
        <f>IF('Calculating duration'!$F104="",BW102,BW102+BK103)</f>
        <v>101.01338130491476</v>
      </c>
    </row>
    <row r="104" spans="27:75" x14ac:dyDescent="0.2">
      <c r="AA104" s="72" t="str">
        <f>IF('Calculating duration'!$F104="","",IF('Calculating duration'!$E104='Calculating duration'!$C$29,'Calculating duration'!$AB104,'Calculating duration'!$F105/(1+AA$21/100)^('Calculating duration'!$E105/'Calculating duration'!$C$31)))</f>
        <v/>
      </c>
      <c r="AB104" s="72" t="str">
        <f>IF('Calculating duration'!$F104="","",IF('Calculating duration'!$E104='Calculating duration'!$C$29,'Calculating duration'!$AB104,'Calculating duration'!$F105/(1+AB$21/100)^('Calculating duration'!$E105/'Calculating duration'!$C$31)))</f>
        <v/>
      </c>
      <c r="AC104" s="72" t="str">
        <f>IF('Calculating duration'!$F104="","",IF('Calculating duration'!$E104='Calculating duration'!$C$29,'Calculating duration'!$AB104,'Calculating duration'!$F105/(1+AC$21/100)^('Calculating duration'!$E105/'Calculating duration'!$C$31)))</f>
        <v/>
      </c>
      <c r="AD104" s="72" t="str">
        <f>IF('Calculating duration'!$F104="","",IF('Calculating duration'!$E104='Calculating duration'!$C$29,'Calculating duration'!$AB104,'Calculating duration'!$F105/(1+AD$21/100)^('Calculating duration'!$E105/'Calculating duration'!$C$31)))</f>
        <v/>
      </c>
      <c r="AE104" s="72" t="str">
        <f>IF('Calculating duration'!$F104="","",IF('Calculating duration'!$E104='Calculating duration'!$C$29,'Calculating duration'!$AB104,'Calculating duration'!$F105/(1+AE$21/100)^('Calculating duration'!$E105/'Calculating duration'!$C$31)))</f>
        <v/>
      </c>
      <c r="AF104" s="72" t="str">
        <f>IF('Calculating duration'!$F104="","",IF('Calculating duration'!$E104='Calculating duration'!$C$29,'Calculating duration'!$AB104,'Calculating duration'!$F105/(1+AF$21/100)^('Calculating duration'!$E105/'Calculating duration'!$C$31)))</f>
        <v/>
      </c>
      <c r="AG104" s="72" t="str">
        <f>IF('Calculating duration'!$F104="","",IF('Calculating duration'!$E104='Calculating duration'!$C$29,'Calculating duration'!$AB104,'Calculating duration'!$F105/(1+AG$21/100)^('Calculating duration'!$E105/'Calculating duration'!$C$31)))</f>
        <v/>
      </c>
      <c r="AH104" s="72" t="str">
        <f>IF('Calculating duration'!$F104="","",IF('Calculating duration'!$E104='Calculating duration'!$C$29,'Calculating duration'!$AB104,'Calculating duration'!$F105/(1+AH$21/100)^('Calculating duration'!$E105/'Calculating duration'!$C$31)))</f>
        <v/>
      </c>
      <c r="AI104" s="72" t="str">
        <f>IF('Calculating duration'!$F104="","",IF('Calculating duration'!$E104='Calculating duration'!$C$29,'Calculating duration'!$AB104,'Calculating duration'!$F105/(1+AI$21/100)^('Calculating duration'!$E105/'Calculating duration'!$C$31)))</f>
        <v/>
      </c>
      <c r="AJ104" s="72" t="str">
        <f>IF('Calculating duration'!$F104="","",IF('Calculating duration'!$E104='Calculating duration'!$C$29,'Calculating duration'!$AB104,'Calculating duration'!$F105/(1+AJ$21/100)^('Calculating duration'!$E105/'Calculating duration'!$C$31)))</f>
        <v/>
      </c>
      <c r="AK104" s="72" t="str">
        <f>IF('Calculating duration'!$F104="","",IF('Calculating duration'!$E104='Calculating duration'!$C$29,'Calculating duration'!$AB104,'Calculating duration'!$F105/(1+AK$21/100)^('Calculating duration'!$E105/'Calculating duration'!$C$31)))</f>
        <v/>
      </c>
      <c r="AL104" s="72"/>
      <c r="AM104" s="72"/>
      <c r="AN104" s="57">
        <f>IF('Calculating duration'!$F105="",AN103,AN103+AA104)</f>
        <v>133.62999189254282</v>
      </c>
      <c r="AO104" s="57">
        <f>IF('Calculating duration'!$F105="",AO103,AO103+AB104)</f>
        <v>132.89566527221805</v>
      </c>
      <c r="AP104" s="57">
        <f>IF('Calculating duration'!$F105="",AP103,AP103+AC104)</f>
        <v>132.1665734021974</v>
      </c>
      <c r="AQ104" s="57">
        <f>IF('Calculating duration'!$F105="",AQ103,AQ103+AD104)</f>
        <v>131.44267278476872</v>
      </c>
      <c r="AR104" s="57">
        <f>IF('Calculating duration'!$F105="",AR103,AR103+AE104)</f>
        <v>130.72392032964623</v>
      </c>
      <c r="AS104" s="57">
        <f>IF('Calculating duration'!$F105="",AS103,AS103+AF104)</f>
        <v>130.01027334974205</v>
      </c>
      <c r="AT104" s="57">
        <f>IF('Calculating duration'!$F105="",AT103,AT103+AG104)</f>
        <v>129.3016895569888</v>
      </c>
      <c r="AU104" s="57">
        <f>IF('Calculating duration'!$F105="",AU103,AU103+AH104)</f>
        <v>128.59812705820656</v>
      </c>
      <c r="AV104" s="57">
        <f>IF('Calculating duration'!$F105="",AV103,AV103+AI104)</f>
        <v>127.89954435101922</v>
      </c>
      <c r="AW104" s="57">
        <f>IF('Calculating duration'!$F105="",AW103,AW103+AJ104)</f>
        <v>127.20590031981487</v>
      </c>
      <c r="AX104" s="57">
        <f>IF('Calculating duration'!$F105="",AX103,AX103+AK104)</f>
        <v>126.51715423175449</v>
      </c>
      <c r="AZ104" s="72" t="str">
        <f>IF('Calculating duration'!$F103="","",IF('Calculating duration'!$E103='Calculating duration'!$C$29,'Calculating duration'!$AB103,'Calculating duration'!$F104/(1+AZ$21/100)^('Calculating duration'!$E104/'Calculating duration'!$C$31)))</f>
        <v/>
      </c>
      <c r="BA104" s="72" t="str">
        <f>IF('Calculating duration'!$F103="","",IF('Calculating duration'!$E103='Calculating duration'!$C$29,'Calculating duration'!$AB103,'Calculating duration'!$F104/(1+BA$21/100)^('Calculating duration'!$E104/'Calculating duration'!$C$31)))</f>
        <v/>
      </c>
      <c r="BB104" s="72" t="str">
        <f>IF('Calculating duration'!$F103="","",IF('Calculating duration'!$E103='Calculating duration'!$C$29,'Calculating duration'!$AB103,'Calculating duration'!$F104/(1+BB$21/100)^('Calculating duration'!$E104/'Calculating duration'!$C$31)))</f>
        <v/>
      </c>
      <c r="BC104" s="72" t="str">
        <f>IF('Calculating duration'!$F103="","",IF('Calculating duration'!$E103='Calculating duration'!$C$29,'Calculating duration'!$AB103,'Calculating duration'!$F104/(1+BC$21/100)^('Calculating duration'!$E104/'Calculating duration'!$C$31)))</f>
        <v/>
      </c>
      <c r="BD104" s="72" t="str">
        <f>IF('Calculating duration'!$F103="","",IF('Calculating duration'!$E103='Calculating duration'!$C$29,'Calculating duration'!$AB103,'Calculating duration'!$F104/(1+BD$21/100)^('Calculating duration'!$E104/'Calculating duration'!$C$31)))</f>
        <v/>
      </c>
      <c r="BE104" s="72" t="str">
        <f>IF('Calculating duration'!$F103="","",IF('Calculating duration'!$E103='Calculating duration'!$C$29,'Calculating duration'!$AB103,'Calculating duration'!$F104/(1+BE$21/100)^('Calculating duration'!$E104/'Calculating duration'!$C$31)))</f>
        <v/>
      </c>
      <c r="BF104" s="72" t="str">
        <f>IF('Calculating duration'!$F103="","",IF('Calculating duration'!$E103='Calculating duration'!$C$29,'Calculating duration'!$AB103,'Calculating duration'!$F104/(1+BF$21/100)^('Calculating duration'!$E104/'Calculating duration'!$C$31)))</f>
        <v/>
      </c>
      <c r="BG104" s="72" t="str">
        <f>IF('Calculating duration'!$F103="","",IF('Calculating duration'!$E103='Calculating duration'!$C$29,'Calculating duration'!$AB103,'Calculating duration'!$F104/(1+BG$21/100)^('Calculating duration'!$E104/'Calculating duration'!$C$31)))</f>
        <v/>
      </c>
      <c r="BH104" s="72" t="str">
        <f>IF('Calculating duration'!$F103="","",IF('Calculating duration'!$E103='Calculating duration'!$C$29,'Calculating duration'!$AB103,'Calculating duration'!$F104/(1+BH$21/100)^('Calculating duration'!$E104/'Calculating duration'!$C$31)))</f>
        <v/>
      </c>
      <c r="BI104" s="72" t="str">
        <f>IF('Calculating duration'!$F103="","",IF('Calculating duration'!$E103='Calculating duration'!$C$29,'Calculating duration'!$AB103,'Calculating duration'!$F104/(1+BI$21/100)^('Calculating duration'!$E104/'Calculating duration'!$C$31)))</f>
        <v/>
      </c>
      <c r="BJ104" s="72" t="str">
        <f>IF('Calculating duration'!$F103="","",IF('Calculating duration'!$E103='Calculating duration'!$C$29,'Calculating duration'!$AB103,'Calculating duration'!$F104/(1+BJ$21/100)^('Calculating duration'!$E104/'Calculating duration'!$C$31)))</f>
        <v/>
      </c>
      <c r="BK104" s="72" t="str">
        <f>IF('Calculating duration'!$F103="","",IF('Calculating duration'!$E103='Calculating duration'!$C$29,'Calculating duration'!$AB103,'Calculating duration'!$F104/(1+BK$21/100)^('Calculating duration'!$E104/'Calculating duration'!$C$31)))</f>
        <v/>
      </c>
      <c r="BL104" s="57">
        <f>IF('Calculating duration'!$F105="",BL103,BL103+AZ104)</f>
        <v>163</v>
      </c>
      <c r="BM104" s="57">
        <f>IF('Calculating duration'!$F105="",BM103,BM103+BA104)</f>
        <v>155.60641680864748</v>
      </c>
      <c r="BN104" s="57">
        <f>IF('Calculating duration'!$F105="",BN103,BN103+BB104)</f>
        <v>148.63778150796722</v>
      </c>
      <c r="BO104" s="57">
        <f>IF('Calculating duration'!$F105="",BO103,BO103+BC104)</f>
        <v>142.0659395050674</v>
      </c>
      <c r="BP104" s="57">
        <f>IF('Calculating duration'!$F105="",BP103,BP103+BD104)</f>
        <v>135.86482143397862</v>
      </c>
      <c r="BQ104" s="57">
        <f>IF('Calculating duration'!$F105="",BQ103,BQ103+BE104)</f>
        <v>130.01027334974205</v>
      </c>
      <c r="BR104" s="57">
        <f>IF('Calculating duration'!$F105="",BR103,BR103+BF104)</f>
        <v>124.47990195703214</v>
      </c>
      <c r="BS104" s="57">
        <f>IF('Calculating duration'!$F105="",BS103,BS103+BG104)</f>
        <v>119.25293343813912</v>
      </c>
      <c r="BT104" s="57">
        <f>IF('Calculating duration'!$F105="",BT103,BT103+BH104)</f>
        <v>114.3100845918527</v>
      </c>
      <c r="BU104" s="57">
        <f>IF('Calculating duration'!$F105="",BU103,BU103+BI104)</f>
        <v>109.6334451255275</v>
      </c>
      <c r="BV104" s="57">
        <f>IF('Calculating duration'!$F105="",BV103,BV103+BJ104)</f>
        <v>105.2063700592233</v>
      </c>
      <c r="BW104" s="57">
        <f>IF('Calculating duration'!$F105="",BW103,BW103+BK104)</f>
        <v>101.01338130491476</v>
      </c>
    </row>
    <row r="105" spans="27:75" x14ac:dyDescent="0.2">
      <c r="AA105" s="72" t="str">
        <f>IF('Calculating duration'!$F105="","",IF('Calculating duration'!$E105='Calculating duration'!$C$29,'Calculating duration'!$AB105,'Calculating duration'!$F106/(1+AA$21/100)^('Calculating duration'!$E106/'Calculating duration'!$C$31)))</f>
        <v/>
      </c>
      <c r="AB105" s="72" t="str">
        <f>IF('Calculating duration'!$F105="","",IF('Calculating duration'!$E105='Calculating duration'!$C$29,'Calculating duration'!$AB105,'Calculating duration'!$F106/(1+AB$21/100)^('Calculating duration'!$E106/'Calculating duration'!$C$31)))</f>
        <v/>
      </c>
      <c r="AC105" s="72" t="str">
        <f>IF('Calculating duration'!$F105="","",IF('Calculating duration'!$E105='Calculating duration'!$C$29,'Calculating duration'!$AB105,'Calculating duration'!$F106/(1+AC$21/100)^('Calculating duration'!$E106/'Calculating duration'!$C$31)))</f>
        <v/>
      </c>
      <c r="AD105" s="72" t="str">
        <f>IF('Calculating duration'!$F105="","",IF('Calculating duration'!$E105='Calculating duration'!$C$29,'Calculating duration'!$AB105,'Calculating duration'!$F106/(1+AD$21/100)^('Calculating duration'!$E106/'Calculating duration'!$C$31)))</f>
        <v/>
      </c>
      <c r="AE105" s="72" t="str">
        <f>IF('Calculating duration'!$F105="","",IF('Calculating duration'!$E105='Calculating duration'!$C$29,'Calculating duration'!$AB105,'Calculating duration'!$F106/(1+AE$21/100)^('Calculating duration'!$E106/'Calculating duration'!$C$31)))</f>
        <v/>
      </c>
      <c r="AF105" s="72" t="str">
        <f>IF('Calculating duration'!$F105="","",IF('Calculating duration'!$E105='Calculating duration'!$C$29,'Calculating duration'!$AB105,'Calculating duration'!$F106/(1+AF$21/100)^('Calculating duration'!$E106/'Calculating duration'!$C$31)))</f>
        <v/>
      </c>
      <c r="AG105" s="72" t="str">
        <f>IF('Calculating duration'!$F105="","",IF('Calculating duration'!$E105='Calculating duration'!$C$29,'Calculating duration'!$AB105,'Calculating duration'!$F106/(1+AG$21/100)^('Calculating duration'!$E106/'Calculating duration'!$C$31)))</f>
        <v/>
      </c>
      <c r="AH105" s="72" t="str">
        <f>IF('Calculating duration'!$F105="","",IF('Calculating duration'!$E105='Calculating duration'!$C$29,'Calculating duration'!$AB105,'Calculating duration'!$F106/(1+AH$21/100)^('Calculating duration'!$E106/'Calculating duration'!$C$31)))</f>
        <v/>
      </c>
      <c r="AI105" s="72" t="str">
        <f>IF('Calculating duration'!$F105="","",IF('Calculating duration'!$E105='Calculating duration'!$C$29,'Calculating duration'!$AB105,'Calculating duration'!$F106/(1+AI$21/100)^('Calculating duration'!$E106/'Calculating duration'!$C$31)))</f>
        <v/>
      </c>
      <c r="AJ105" s="72" t="str">
        <f>IF('Calculating duration'!$F105="","",IF('Calculating duration'!$E105='Calculating duration'!$C$29,'Calculating duration'!$AB105,'Calculating duration'!$F106/(1+AJ$21/100)^('Calculating duration'!$E106/'Calculating duration'!$C$31)))</f>
        <v/>
      </c>
      <c r="AK105" s="72" t="str">
        <f>IF('Calculating duration'!$F105="","",IF('Calculating duration'!$E105='Calculating duration'!$C$29,'Calculating duration'!$AB105,'Calculating duration'!$F106/(1+AK$21/100)^('Calculating duration'!$E106/'Calculating duration'!$C$31)))</f>
        <v/>
      </c>
      <c r="AL105" s="72"/>
      <c r="AM105" s="72"/>
      <c r="AN105" s="57">
        <f>IF('Calculating duration'!$F106="",AN104,AN104+AA105)</f>
        <v>133.62999189254282</v>
      </c>
      <c r="AO105" s="57">
        <f>IF('Calculating duration'!$F106="",AO104,AO104+AB105)</f>
        <v>132.89566527221805</v>
      </c>
      <c r="AP105" s="57">
        <f>IF('Calculating duration'!$F106="",AP104,AP104+AC105)</f>
        <v>132.1665734021974</v>
      </c>
      <c r="AQ105" s="57">
        <f>IF('Calculating duration'!$F106="",AQ104,AQ104+AD105)</f>
        <v>131.44267278476872</v>
      </c>
      <c r="AR105" s="57">
        <f>IF('Calculating duration'!$F106="",AR104,AR104+AE105)</f>
        <v>130.72392032964623</v>
      </c>
      <c r="AS105" s="57">
        <f>IF('Calculating duration'!$F106="",AS104,AS104+AF105)</f>
        <v>130.01027334974205</v>
      </c>
      <c r="AT105" s="57">
        <f>IF('Calculating duration'!$F106="",AT104,AT104+AG105)</f>
        <v>129.3016895569888</v>
      </c>
      <c r="AU105" s="57">
        <f>IF('Calculating duration'!$F106="",AU104,AU104+AH105)</f>
        <v>128.59812705820656</v>
      </c>
      <c r="AV105" s="57">
        <f>IF('Calculating duration'!$F106="",AV104,AV104+AI105)</f>
        <v>127.89954435101922</v>
      </c>
      <c r="AW105" s="57">
        <f>IF('Calculating duration'!$F106="",AW104,AW104+AJ105)</f>
        <v>127.20590031981487</v>
      </c>
      <c r="AX105" s="57">
        <f>IF('Calculating duration'!$F106="",AX104,AX104+AK105)</f>
        <v>126.51715423175449</v>
      </c>
      <c r="AZ105" s="72" t="str">
        <f>IF('Calculating duration'!$F104="","",IF('Calculating duration'!$E104='Calculating duration'!$C$29,'Calculating duration'!$AB104,'Calculating duration'!$F105/(1+AZ$21/100)^('Calculating duration'!$E105/'Calculating duration'!$C$31)))</f>
        <v/>
      </c>
      <c r="BA105" s="72" t="str">
        <f>IF('Calculating duration'!$F104="","",IF('Calculating duration'!$E104='Calculating duration'!$C$29,'Calculating duration'!$AB104,'Calculating duration'!$F105/(1+BA$21/100)^('Calculating duration'!$E105/'Calculating duration'!$C$31)))</f>
        <v/>
      </c>
      <c r="BB105" s="72" t="str">
        <f>IF('Calculating duration'!$F104="","",IF('Calculating duration'!$E104='Calculating duration'!$C$29,'Calculating duration'!$AB104,'Calculating duration'!$F105/(1+BB$21/100)^('Calculating duration'!$E105/'Calculating duration'!$C$31)))</f>
        <v/>
      </c>
      <c r="BC105" s="72" t="str">
        <f>IF('Calculating duration'!$F104="","",IF('Calculating duration'!$E104='Calculating duration'!$C$29,'Calculating duration'!$AB104,'Calculating duration'!$F105/(1+BC$21/100)^('Calculating duration'!$E105/'Calculating duration'!$C$31)))</f>
        <v/>
      </c>
      <c r="BD105" s="72" t="str">
        <f>IF('Calculating duration'!$F104="","",IF('Calculating duration'!$E104='Calculating duration'!$C$29,'Calculating duration'!$AB104,'Calculating duration'!$F105/(1+BD$21/100)^('Calculating duration'!$E105/'Calculating duration'!$C$31)))</f>
        <v/>
      </c>
      <c r="BE105" s="72" t="str">
        <f>IF('Calculating duration'!$F104="","",IF('Calculating duration'!$E104='Calculating duration'!$C$29,'Calculating duration'!$AB104,'Calculating duration'!$F105/(1+BE$21/100)^('Calculating duration'!$E105/'Calculating duration'!$C$31)))</f>
        <v/>
      </c>
      <c r="BF105" s="72" t="str">
        <f>IF('Calculating duration'!$F104="","",IF('Calculating duration'!$E104='Calculating duration'!$C$29,'Calculating duration'!$AB104,'Calculating duration'!$F105/(1+BF$21/100)^('Calculating duration'!$E105/'Calculating duration'!$C$31)))</f>
        <v/>
      </c>
      <c r="BG105" s="72" t="str">
        <f>IF('Calculating duration'!$F104="","",IF('Calculating duration'!$E104='Calculating duration'!$C$29,'Calculating duration'!$AB104,'Calculating duration'!$F105/(1+BG$21/100)^('Calculating duration'!$E105/'Calculating duration'!$C$31)))</f>
        <v/>
      </c>
      <c r="BH105" s="72" t="str">
        <f>IF('Calculating duration'!$F104="","",IF('Calculating duration'!$E104='Calculating duration'!$C$29,'Calculating duration'!$AB104,'Calculating duration'!$F105/(1+BH$21/100)^('Calculating duration'!$E105/'Calculating duration'!$C$31)))</f>
        <v/>
      </c>
      <c r="BI105" s="72" t="str">
        <f>IF('Calculating duration'!$F104="","",IF('Calculating duration'!$E104='Calculating duration'!$C$29,'Calculating duration'!$AB104,'Calculating duration'!$F105/(1+BI$21/100)^('Calculating duration'!$E105/'Calculating duration'!$C$31)))</f>
        <v/>
      </c>
      <c r="BJ105" s="72" t="str">
        <f>IF('Calculating duration'!$F104="","",IF('Calculating duration'!$E104='Calculating duration'!$C$29,'Calculating duration'!$AB104,'Calculating duration'!$F105/(1+BJ$21/100)^('Calculating duration'!$E105/'Calculating duration'!$C$31)))</f>
        <v/>
      </c>
      <c r="BK105" s="72" t="str">
        <f>IF('Calculating duration'!$F104="","",IF('Calculating duration'!$E104='Calculating duration'!$C$29,'Calculating duration'!$AB104,'Calculating duration'!$F105/(1+BK$21/100)^('Calculating duration'!$E105/'Calculating duration'!$C$31)))</f>
        <v/>
      </c>
      <c r="BL105" s="57">
        <f>IF('Calculating duration'!$F106="",BL104,BL104+AZ105)</f>
        <v>163</v>
      </c>
      <c r="BM105" s="57">
        <f>IF('Calculating duration'!$F106="",BM104,BM104+BA105)</f>
        <v>155.60641680864748</v>
      </c>
      <c r="BN105" s="57">
        <f>IF('Calculating duration'!$F106="",BN104,BN104+BB105)</f>
        <v>148.63778150796722</v>
      </c>
      <c r="BO105" s="57">
        <f>IF('Calculating duration'!$F106="",BO104,BO104+BC105)</f>
        <v>142.0659395050674</v>
      </c>
      <c r="BP105" s="57">
        <f>IF('Calculating duration'!$F106="",BP104,BP104+BD105)</f>
        <v>135.86482143397862</v>
      </c>
      <c r="BQ105" s="57">
        <f>IF('Calculating duration'!$F106="",BQ104,BQ104+BE105)</f>
        <v>130.01027334974205</v>
      </c>
      <c r="BR105" s="57">
        <f>IF('Calculating duration'!$F106="",BR104,BR104+BF105)</f>
        <v>124.47990195703214</v>
      </c>
      <c r="BS105" s="57">
        <f>IF('Calculating duration'!$F106="",BS104,BS104+BG105)</f>
        <v>119.25293343813912</v>
      </c>
      <c r="BT105" s="57">
        <f>IF('Calculating duration'!$F106="",BT104,BT104+BH105)</f>
        <v>114.3100845918527</v>
      </c>
      <c r="BU105" s="57">
        <f>IF('Calculating duration'!$F106="",BU104,BU104+BI105)</f>
        <v>109.6334451255275</v>
      </c>
      <c r="BV105" s="57">
        <f>IF('Calculating duration'!$F106="",BV104,BV104+BJ105)</f>
        <v>105.2063700592233</v>
      </c>
      <c r="BW105" s="57">
        <f>IF('Calculating duration'!$F106="",BW104,BW104+BK105)</f>
        <v>101.01338130491476</v>
      </c>
    </row>
    <row r="106" spans="27:75" x14ac:dyDescent="0.2">
      <c r="AA106" s="72" t="str">
        <f>IF('Calculating duration'!$F106="","",IF('Calculating duration'!$E106='Calculating duration'!$C$29,'Calculating duration'!$AB106,'Calculating duration'!$F107/(1+AA$21/100)^('Calculating duration'!$E107/'Calculating duration'!$C$31)))</f>
        <v/>
      </c>
      <c r="AB106" s="72" t="str">
        <f>IF('Calculating duration'!$F106="","",IF('Calculating duration'!$E106='Calculating duration'!$C$29,'Calculating duration'!$AB106,'Calculating duration'!$F107/(1+AB$21/100)^('Calculating duration'!$E107/'Calculating duration'!$C$31)))</f>
        <v/>
      </c>
      <c r="AC106" s="72" t="str">
        <f>IF('Calculating duration'!$F106="","",IF('Calculating duration'!$E106='Calculating duration'!$C$29,'Calculating duration'!$AB106,'Calculating duration'!$F107/(1+AC$21/100)^('Calculating duration'!$E107/'Calculating duration'!$C$31)))</f>
        <v/>
      </c>
      <c r="AD106" s="72" t="str">
        <f>IF('Calculating duration'!$F106="","",IF('Calculating duration'!$E106='Calculating duration'!$C$29,'Calculating duration'!$AB106,'Calculating duration'!$F107/(1+AD$21/100)^('Calculating duration'!$E107/'Calculating duration'!$C$31)))</f>
        <v/>
      </c>
      <c r="AE106" s="72" t="str">
        <f>IF('Calculating duration'!$F106="","",IF('Calculating duration'!$E106='Calculating duration'!$C$29,'Calculating duration'!$AB106,'Calculating duration'!$F107/(1+AE$21/100)^('Calculating duration'!$E107/'Calculating duration'!$C$31)))</f>
        <v/>
      </c>
      <c r="AF106" s="72" t="str">
        <f>IF('Calculating duration'!$F106="","",IF('Calculating duration'!$E106='Calculating duration'!$C$29,'Calculating duration'!$AB106,'Calculating duration'!$F107/(1+AF$21/100)^('Calculating duration'!$E107/'Calculating duration'!$C$31)))</f>
        <v/>
      </c>
      <c r="AG106" s="72" t="str">
        <f>IF('Calculating duration'!$F106="","",IF('Calculating duration'!$E106='Calculating duration'!$C$29,'Calculating duration'!$AB106,'Calculating duration'!$F107/(1+AG$21/100)^('Calculating duration'!$E107/'Calculating duration'!$C$31)))</f>
        <v/>
      </c>
      <c r="AH106" s="72" t="str">
        <f>IF('Calculating duration'!$F106="","",IF('Calculating duration'!$E106='Calculating duration'!$C$29,'Calculating duration'!$AB106,'Calculating duration'!$F107/(1+AH$21/100)^('Calculating duration'!$E107/'Calculating duration'!$C$31)))</f>
        <v/>
      </c>
      <c r="AI106" s="72" t="str">
        <f>IF('Calculating duration'!$F106="","",IF('Calculating duration'!$E106='Calculating duration'!$C$29,'Calculating duration'!$AB106,'Calculating duration'!$F107/(1+AI$21/100)^('Calculating duration'!$E107/'Calculating duration'!$C$31)))</f>
        <v/>
      </c>
      <c r="AJ106" s="72" t="str">
        <f>IF('Calculating duration'!$F106="","",IF('Calculating duration'!$E106='Calculating duration'!$C$29,'Calculating duration'!$AB106,'Calculating duration'!$F107/(1+AJ$21/100)^('Calculating duration'!$E107/'Calculating duration'!$C$31)))</f>
        <v/>
      </c>
      <c r="AK106" s="72" t="str">
        <f>IF('Calculating duration'!$F106="","",IF('Calculating duration'!$E106='Calculating duration'!$C$29,'Calculating duration'!$AB106,'Calculating duration'!$F107/(1+AK$21/100)^('Calculating duration'!$E107/'Calculating duration'!$C$31)))</f>
        <v/>
      </c>
      <c r="AL106" s="72"/>
      <c r="AM106" s="72"/>
      <c r="AN106" s="57">
        <f>IF('Calculating duration'!$F107="",AN105,AN105+AA106)</f>
        <v>133.62999189254282</v>
      </c>
      <c r="AO106" s="57">
        <f>IF('Calculating duration'!$F107="",AO105,AO105+AB106)</f>
        <v>132.89566527221805</v>
      </c>
      <c r="AP106" s="57">
        <f>IF('Calculating duration'!$F107="",AP105,AP105+AC106)</f>
        <v>132.1665734021974</v>
      </c>
      <c r="AQ106" s="57">
        <f>IF('Calculating duration'!$F107="",AQ105,AQ105+AD106)</f>
        <v>131.44267278476872</v>
      </c>
      <c r="AR106" s="57">
        <f>IF('Calculating duration'!$F107="",AR105,AR105+AE106)</f>
        <v>130.72392032964623</v>
      </c>
      <c r="AS106" s="57">
        <f>IF('Calculating duration'!$F107="",AS105,AS105+AF106)</f>
        <v>130.01027334974205</v>
      </c>
      <c r="AT106" s="57">
        <f>IF('Calculating duration'!$F107="",AT105,AT105+AG106)</f>
        <v>129.3016895569888</v>
      </c>
      <c r="AU106" s="57">
        <f>IF('Calculating duration'!$F107="",AU105,AU105+AH106)</f>
        <v>128.59812705820656</v>
      </c>
      <c r="AV106" s="57">
        <f>IF('Calculating duration'!$F107="",AV105,AV105+AI106)</f>
        <v>127.89954435101922</v>
      </c>
      <c r="AW106" s="57">
        <f>IF('Calculating duration'!$F107="",AW105,AW105+AJ106)</f>
        <v>127.20590031981487</v>
      </c>
      <c r="AX106" s="57">
        <f>IF('Calculating duration'!$F107="",AX105,AX105+AK106)</f>
        <v>126.51715423175449</v>
      </c>
      <c r="AZ106" s="72" t="str">
        <f>IF('Calculating duration'!$F105="","",IF('Calculating duration'!$E105='Calculating duration'!$C$29,'Calculating duration'!$AB105,'Calculating duration'!$F106/(1+AZ$21/100)^('Calculating duration'!$E106/'Calculating duration'!$C$31)))</f>
        <v/>
      </c>
      <c r="BA106" s="72" t="str">
        <f>IF('Calculating duration'!$F105="","",IF('Calculating duration'!$E105='Calculating duration'!$C$29,'Calculating duration'!$AB105,'Calculating duration'!$F106/(1+BA$21/100)^('Calculating duration'!$E106/'Calculating duration'!$C$31)))</f>
        <v/>
      </c>
      <c r="BB106" s="72" t="str">
        <f>IF('Calculating duration'!$F105="","",IF('Calculating duration'!$E105='Calculating duration'!$C$29,'Calculating duration'!$AB105,'Calculating duration'!$F106/(1+BB$21/100)^('Calculating duration'!$E106/'Calculating duration'!$C$31)))</f>
        <v/>
      </c>
      <c r="BC106" s="72" t="str">
        <f>IF('Calculating duration'!$F105="","",IF('Calculating duration'!$E105='Calculating duration'!$C$29,'Calculating duration'!$AB105,'Calculating duration'!$F106/(1+BC$21/100)^('Calculating duration'!$E106/'Calculating duration'!$C$31)))</f>
        <v/>
      </c>
      <c r="BD106" s="72" t="str">
        <f>IF('Calculating duration'!$F105="","",IF('Calculating duration'!$E105='Calculating duration'!$C$29,'Calculating duration'!$AB105,'Calculating duration'!$F106/(1+BD$21/100)^('Calculating duration'!$E106/'Calculating duration'!$C$31)))</f>
        <v/>
      </c>
      <c r="BE106" s="72" t="str">
        <f>IF('Calculating duration'!$F105="","",IF('Calculating duration'!$E105='Calculating duration'!$C$29,'Calculating duration'!$AB105,'Calculating duration'!$F106/(1+BE$21/100)^('Calculating duration'!$E106/'Calculating duration'!$C$31)))</f>
        <v/>
      </c>
      <c r="BF106" s="72" t="str">
        <f>IF('Calculating duration'!$F105="","",IF('Calculating duration'!$E105='Calculating duration'!$C$29,'Calculating duration'!$AB105,'Calculating duration'!$F106/(1+BF$21/100)^('Calculating duration'!$E106/'Calculating duration'!$C$31)))</f>
        <v/>
      </c>
      <c r="BG106" s="72" t="str">
        <f>IF('Calculating duration'!$F105="","",IF('Calculating duration'!$E105='Calculating duration'!$C$29,'Calculating duration'!$AB105,'Calculating duration'!$F106/(1+BG$21/100)^('Calculating duration'!$E106/'Calculating duration'!$C$31)))</f>
        <v/>
      </c>
      <c r="BH106" s="72" t="str">
        <f>IF('Calculating duration'!$F105="","",IF('Calculating duration'!$E105='Calculating duration'!$C$29,'Calculating duration'!$AB105,'Calculating duration'!$F106/(1+BH$21/100)^('Calculating duration'!$E106/'Calculating duration'!$C$31)))</f>
        <v/>
      </c>
      <c r="BI106" s="72" t="str">
        <f>IF('Calculating duration'!$F105="","",IF('Calculating duration'!$E105='Calculating duration'!$C$29,'Calculating duration'!$AB105,'Calculating duration'!$F106/(1+BI$21/100)^('Calculating duration'!$E106/'Calculating duration'!$C$31)))</f>
        <v/>
      </c>
      <c r="BJ106" s="72" t="str">
        <f>IF('Calculating duration'!$F105="","",IF('Calculating duration'!$E105='Calculating duration'!$C$29,'Calculating duration'!$AB105,'Calculating duration'!$F106/(1+BJ$21/100)^('Calculating duration'!$E106/'Calculating duration'!$C$31)))</f>
        <v/>
      </c>
      <c r="BK106" s="72" t="str">
        <f>IF('Calculating duration'!$F105="","",IF('Calculating duration'!$E105='Calculating duration'!$C$29,'Calculating duration'!$AB105,'Calculating duration'!$F106/(1+BK$21/100)^('Calculating duration'!$E106/'Calculating duration'!$C$31)))</f>
        <v/>
      </c>
      <c r="BL106" s="57">
        <f>IF('Calculating duration'!$F107="",BL105,BL105+AZ106)</f>
        <v>163</v>
      </c>
      <c r="BM106" s="57">
        <f>IF('Calculating duration'!$F107="",BM105,BM105+BA106)</f>
        <v>155.60641680864748</v>
      </c>
      <c r="BN106" s="57">
        <f>IF('Calculating duration'!$F107="",BN105,BN105+BB106)</f>
        <v>148.63778150796722</v>
      </c>
      <c r="BO106" s="57">
        <f>IF('Calculating duration'!$F107="",BO105,BO105+BC106)</f>
        <v>142.0659395050674</v>
      </c>
      <c r="BP106" s="57">
        <f>IF('Calculating duration'!$F107="",BP105,BP105+BD106)</f>
        <v>135.86482143397862</v>
      </c>
      <c r="BQ106" s="57">
        <f>IF('Calculating duration'!$F107="",BQ105,BQ105+BE106)</f>
        <v>130.01027334974205</v>
      </c>
      <c r="BR106" s="57">
        <f>IF('Calculating duration'!$F107="",BR105,BR105+BF106)</f>
        <v>124.47990195703214</v>
      </c>
      <c r="BS106" s="57">
        <f>IF('Calculating duration'!$F107="",BS105,BS105+BG106)</f>
        <v>119.25293343813912</v>
      </c>
      <c r="BT106" s="57">
        <f>IF('Calculating duration'!$F107="",BT105,BT105+BH106)</f>
        <v>114.3100845918527</v>
      </c>
      <c r="BU106" s="57">
        <f>IF('Calculating duration'!$F107="",BU105,BU105+BI106)</f>
        <v>109.6334451255275</v>
      </c>
      <c r="BV106" s="57">
        <f>IF('Calculating duration'!$F107="",BV105,BV105+BJ106)</f>
        <v>105.2063700592233</v>
      </c>
      <c r="BW106" s="57">
        <f>IF('Calculating duration'!$F107="",BW105,BW105+BK106)</f>
        <v>101.01338130491476</v>
      </c>
    </row>
    <row r="107" spans="27:75" x14ac:dyDescent="0.2">
      <c r="AA107" s="72" t="str">
        <f>IF('Calculating duration'!$F107="","",IF('Calculating duration'!$E107='Calculating duration'!$C$29,'Calculating duration'!$AB107,'Calculating duration'!$F108/(1+AA$21/100)^('Calculating duration'!$E108/'Calculating duration'!$C$31)))</f>
        <v/>
      </c>
      <c r="AB107" s="72" t="str">
        <f>IF('Calculating duration'!$F107="","",IF('Calculating duration'!$E107='Calculating duration'!$C$29,'Calculating duration'!$AB107,'Calculating duration'!$F108/(1+AB$21/100)^('Calculating duration'!$E108/'Calculating duration'!$C$31)))</f>
        <v/>
      </c>
      <c r="AC107" s="72" t="str">
        <f>IF('Calculating duration'!$F107="","",IF('Calculating duration'!$E107='Calculating duration'!$C$29,'Calculating duration'!$AB107,'Calculating duration'!$F108/(1+AC$21/100)^('Calculating duration'!$E108/'Calculating duration'!$C$31)))</f>
        <v/>
      </c>
      <c r="AD107" s="72" t="str">
        <f>IF('Calculating duration'!$F107="","",IF('Calculating duration'!$E107='Calculating duration'!$C$29,'Calculating duration'!$AB107,'Calculating duration'!$F108/(1+AD$21/100)^('Calculating duration'!$E108/'Calculating duration'!$C$31)))</f>
        <v/>
      </c>
      <c r="AE107" s="72" t="str">
        <f>IF('Calculating duration'!$F107="","",IF('Calculating duration'!$E107='Calculating duration'!$C$29,'Calculating duration'!$AB107,'Calculating duration'!$F108/(1+AE$21/100)^('Calculating duration'!$E108/'Calculating duration'!$C$31)))</f>
        <v/>
      </c>
      <c r="AF107" s="72" t="str">
        <f>IF('Calculating duration'!$F107="","",IF('Calculating duration'!$E107='Calculating duration'!$C$29,'Calculating duration'!$AB107,'Calculating duration'!$F108/(1+AF$21/100)^('Calculating duration'!$E108/'Calculating duration'!$C$31)))</f>
        <v/>
      </c>
      <c r="AG107" s="72" t="str">
        <f>IF('Calculating duration'!$F107="","",IF('Calculating duration'!$E107='Calculating duration'!$C$29,'Calculating duration'!$AB107,'Calculating duration'!$F108/(1+AG$21/100)^('Calculating duration'!$E108/'Calculating duration'!$C$31)))</f>
        <v/>
      </c>
      <c r="AH107" s="72" t="str">
        <f>IF('Calculating duration'!$F107="","",IF('Calculating duration'!$E107='Calculating duration'!$C$29,'Calculating duration'!$AB107,'Calculating duration'!$F108/(1+AH$21/100)^('Calculating duration'!$E108/'Calculating duration'!$C$31)))</f>
        <v/>
      </c>
      <c r="AI107" s="72" t="str">
        <f>IF('Calculating duration'!$F107="","",IF('Calculating duration'!$E107='Calculating duration'!$C$29,'Calculating duration'!$AB107,'Calculating duration'!$F108/(1+AI$21/100)^('Calculating duration'!$E108/'Calculating duration'!$C$31)))</f>
        <v/>
      </c>
      <c r="AJ107" s="72" t="str">
        <f>IF('Calculating duration'!$F107="","",IF('Calculating duration'!$E107='Calculating duration'!$C$29,'Calculating duration'!$AB107,'Calculating duration'!$F108/(1+AJ$21/100)^('Calculating duration'!$E108/'Calculating duration'!$C$31)))</f>
        <v/>
      </c>
      <c r="AK107" s="72" t="str">
        <f>IF('Calculating duration'!$F107="","",IF('Calculating duration'!$E107='Calculating duration'!$C$29,'Calculating duration'!$AB107,'Calculating duration'!$F108/(1+AK$21/100)^('Calculating duration'!$E108/'Calculating duration'!$C$31)))</f>
        <v/>
      </c>
      <c r="AL107" s="72"/>
      <c r="AM107" s="72"/>
      <c r="AN107" s="57">
        <f>IF('Calculating duration'!$F108="",AN106,AN106+AA107)</f>
        <v>133.62999189254282</v>
      </c>
      <c r="AO107" s="57">
        <f>IF('Calculating duration'!$F108="",AO106,AO106+AB107)</f>
        <v>132.89566527221805</v>
      </c>
      <c r="AP107" s="57">
        <f>IF('Calculating duration'!$F108="",AP106,AP106+AC107)</f>
        <v>132.1665734021974</v>
      </c>
      <c r="AQ107" s="57">
        <f>IF('Calculating duration'!$F108="",AQ106,AQ106+AD107)</f>
        <v>131.44267278476872</v>
      </c>
      <c r="AR107" s="57">
        <f>IF('Calculating duration'!$F108="",AR106,AR106+AE107)</f>
        <v>130.72392032964623</v>
      </c>
      <c r="AS107" s="57">
        <f>IF('Calculating duration'!$F108="",AS106,AS106+AF107)</f>
        <v>130.01027334974205</v>
      </c>
      <c r="AT107" s="57">
        <f>IF('Calculating duration'!$F108="",AT106,AT106+AG107)</f>
        <v>129.3016895569888</v>
      </c>
      <c r="AU107" s="57">
        <f>IF('Calculating duration'!$F108="",AU106,AU106+AH107)</f>
        <v>128.59812705820656</v>
      </c>
      <c r="AV107" s="57">
        <f>IF('Calculating duration'!$F108="",AV106,AV106+AI107)</f>
        <v>127.89954435101922</v>
      </c>
      <c r="AW107" s="57">
        <f>IF('Calculating duration'!$F108="",AW106,AW106+AJ107)</f>
        <v>127.20590031981487</v>
      </c>
      <c r="AX107" s="57">
        <f>IF('Calculating duration'!$F108="",AX106,AX106+AK107)</f>
        <v>126.51715423175449</v>
      </c>
      <c r="AZ107" s="72" t="str">
        <f>IF('Calculating duration'!$F106="","",IF('Calculating duration'!$E106='Calculating duration'!$C$29,'Calculating duration'!$AB106,'Calculating duration'!$F107/(1+AZ$21/100)^('Calculating duration'!$E107/'Calculating duration'!$C$31)))</f>
        <v/>
      </c>
      <c r="BA107" s="72" t="str">
        <f>IF('Calculating duration'!$F106="","",IF('Calculating duration'!$E106='Calculating duration'!$C$29,'Calculating duration'!$AB106,'Calculating duration'!$F107/(1+BA$21/100)^('Calculating duration'!$E107/'Calculating duration'!$C$31)))</f>
        <v/>
      </c>
      <c r="BB107" s="72" t="str">
        <f>IF('Calculating duration'!$F106="","",IF('Calculating duration'!$E106='Calculating duration'!$C$29,'Calculating duration'!$AB106,'Calculating duration'!$F107/(1+BB$21/100)^('Calculating duration'!$E107/'Calculating duration'!$C$31)))</f>
        <v/>
      </c>
      <c r="BC107" s="72" t="str">
        <f>IF('Calculating duration'!$F106="","",IF('Calculating duration'!$E106='Calculating duration'!$C$29,'Calculating duration'!$AB106,'Calculating duration'!$F107/(1+BC$21/100)^('Calculating duration'!$E107/'Calculating duration'!$C$31)))</f>
        <v/>
      </c>
      <c r="BD107" s="72" t="str">
        <f>IF('Calculating duration'!$F106="","",IF('Calculating duration'!$E106='Calculating duration'!$C$29,'Calculating duration'!$AB106,'Calculating duration'!$F107/(1+BD$21/100)^('Calculating duration'!$E107/'Calculating duration'!$C$31)))</f>
        <v/>
      </c>
      <c r="BE107" s="72" t="str">
        <f>IF('Calculating duration'!$F106="","",IF('Calculating duration'!$E106='Calculating duration'!$C$29,'Calculating duration'!$AB106,'Calculating duration'!$F107/(1+BE$21/100)^('Calculating duration'!$E107/'Calculating duration'!$C$31)))</f>
        <v/>
      </c>
      <c r="BF107" s="72" t="str">
        <f>IF('Calculating duration'!$F106="","",IF('Calculating duration'!$E106='Calculating duration'!$C$29,'Calculating duration'!$AB106,'Calculating duration'!$F107/(1+BF$21/100)^('Calculating duration'!$E107/'Calculating duration'!$C$31)))</f>
        <v/>
      </c>
      <c r="BG107" s="72" t="str">
        <f>IF('Calculating duration'!$F106="","",IF('Calculating duration'!$E106='Calculating duration'!$C$29,'Calculating duration'!$AB106,'Calculating duration'!$F107/(1+BG$21/100)^('Calculating duration'!$E107/'Calculating duration'!$C$31)))</f>
        <v/>
      </c>
      <c r="BH107" s="72" t="str">
        <f>IF('Calculating duration'!$F106="","",IF('Calculating duration'!$E106='Calculating duration'!$C$29,'Calculating duration'!$AB106,'Calculating duration'!$F107/(1+BH$21/100)^('Calculating duration'!$E107/'Calculating duration'!$C$31)))</f>
        <v/>
      </c>
      <c r="BI107" s="72" t="str">
        <f>IF('Calculating duration'!$F106="","",IF('Calculating duration'!$E106='Calculating duration'!$C$29,'Calculating duration'!$AB106,'Calculating duration'!$F107/(1+BI$21/100)^('Calculating duration'!$E107/'Calculating duration'!$C$31)))</f>
        <v/>
      </c>
      <c r="BJ107" s="72" t="str">
        <f>IF('Calculating duration'!$F106="","",IF('Calculating duration'!$E106='Calculating duration'!$C$29,'Calculating duration'!$AB106,'Calculating duration'!$F107/(1+BJ$21/100)^('Calculating duration'!$E107/'Calculating duration'!$C$31)))</f>
        <v/>
      </c>
      <c r="BK107" s="72" t="str">
        <f>IF('Calculating duration'!$F106="","",IF('Calculating duration'!$E106='Calculating duration'!$C$29,'Calculating duration'!$AB106,'Calculating duration'!$F107/(1+BK$21/100)^('Calculating duration'!$E107/'Calculating duration'!$C$31)))</f>
        <v/>
      </c>
      <c r="BL107" s="57">
        <f>IF('Calculating duration'!$F108="",BL106,BL106+AZ107)</f>
        <v>163</v>
      </c>
      <c r="BM107" s="57">
        <f>IF('Calculating duration'!$F108="",BM106,BM106+BA107)</f>
        <v>155.60641680864748</v>
      </c>
      <c r="BN107" s="57">
        <f>IF('Calculating duration'!$F108="",BN106,BN106+BB107)</f>
        <v>148.63778150796722</v>
      </c>
      <c r="BO107" s="57">
        <f>IF('Calculating duration'!$F108="",BO106,BO106+BC107)</f>
        <v>142.0659395050674</v>
      </c>
      <c r="BP107" s="57">
        <f>IF('Calculating duration'!$F108="",BP106,BP106+BD107)</f>
        <v>135.86482143397862</v>
      </c>
      <c r="BQ107" s="57">
        <f>IF('Calculating duration'!$F108="",BQ106,BQ106+BE107)</f>
        <v>130.01027334974205</v>
      </c>
      <c r="BR107" s="57">
        <f>IF('Calculating duration'!$F108="",BR106,BR106+BF107)</f>
        <v>124.47990195703214</v>
      </c>
      <c r="BS107" s="57">
        <f>IF('Calculating duration'!$F108="",BS106,BS106+BG107)</f>
        <v>119.25293343813912</v>
      </c>
      <c r="BT107" s="57">
        <f>IF('Calculating duration'!$F108="",BT106,BT106+BH107)</f>
        <v>114.3100845918527</v>
      </c>
      <c r="BU107" s="57">
        <f>IF('Calculating duration'!$F108="",BU106,BU106+BI107)</f>
        <v>109.6334451255275</v>
      </c>
      <c r="BV107" s="57">
        <f>IF('Calculating duration'!$F108="",BV106,BV106+BJ107)</f>
        <v>105.2063700592233</v>
      </c>
      <c r="BW107" s="57">
        <f>IF('Calculating duration'!$F108="",BW106,BW106+BK107)</f>
        <v>101.01338130491476</v>
      </c>
    </row>
    <row r="108" spans="27:75" x14ac:dyDescent="0.2">
      <c r="AA108" s="72" t="str">
        <f>IF('Calculating duration'!$F108="","",IF('Calculating duration'!$E108='Calculating duration'!$C$29,'Calculating duration'!$AB108,'Calculating duration'!$F109/(1+AA$21/100)^('Calculating duration'!$E109/'Calculating duration'!$C$31)))</f>
        <v/>
      </c>
      <c r="AB108" s="72" t="str">
        <f>IF('Calculating duration'!$F108="","",IF('Calculating duration'!$E108='Calculating duration'!$C$29,'Calculating duration'!$AB108,'Calculating duration'!$F109/(1+AB$21/100)^('Calculating duration'!$E109/'Calculating duration'!$C$31)))</f>
        <v/>
      </c>
      <c r="AC108" s="72" t="str">
        <f>IF('Calculating duration'!$F108="","",IF('Calculating duration'!$E108='Calculating duration'!$C$29,'Calculating duration'!$AB108,'Calculating duration'!$F109/(1+AC$21/100)^('Calculating duration'!$E109/'Calculating duration'!$C$31)))</f>
        <v/>
      </c>
      <c r="AD108" s="72" t="str">
        <f>IF('Calculating duration'!$F108="","",IF('Calculating duration'!$E108='Calculating duration'!$C$29,'Calculating duration'!$AB108,'Calculating duration'!$F109/(1+AD$21/100)^('Calculating duration'!$E109/'Calculating duration'!$C$31)))</f>
        <v/>
      </c>
      <c r="AE108" s="72" t="str">
        <f>IF('Calculating duration'!$F108="","",IF('Calculating duration'!$E108='Calculating duration'!$C$29,'Calculating duration'!$AB108,'Calculating duration'!$F109/(1+AE$21/100)^('Calculating duration'!$E109/'Calculating duration'!$C$31)))</f>
        <v/>
      </c>
      <c r="AF108" s="72" t="str">
        <f>IF('Calculating duration'!$F108="","",IF('Calculating duration'!$E108='Calculating duration'!$C$29,'Calculating duration'!$AB108,'Calculating duration'!$F109/(1+AF$21/100)^('Calculating duration'!$E109/'Calculating duration'!$C$31)))</f>
        <v/>
      </c>
      <c r="AG108" s="72" t="str">
        <f>IF('Calculating duration'!$F108="","",IF('Calculating duration'!$E108='Calculating duration'!$C$29,'Calculating duration'!$AB108,'Calculating duration'!$F109/(1+AG$21/100)^('Calculating duration'!$E109/'Calculating duration'!$C$31)))</f>
        <v/>
      </c>
      <c r="AH108" s="72" t="str">
        <f>IF('Calculating duration'!$F108="","",IF('Calculating duration'!$E108='Calculating duration'!$C$29,'Calculating duration'!$AB108,'Calculating duration'!$F109/(1+AH$21/100)^('Calculating duration'!$E109/'Calculating duration'!$C$31)))</f>
        <v/>
      </c>
      <c r="AI108" s="72" t="str">
        <f>IF('Calculating duration'!$F108="","",IF('Calculating duration'!$E108='Calculating duration'!$C$29,'Calculating duration'!$AB108,'Calculating duration'!$F109/(1+AI$21/100)^('Calculating duration'!$E109/'Calculating duration'!$C$31)))</f>
        <v/>
      </c>
      <c r="AJ108" s="72" t="str">
        <f>IF('Calculating duration'!$F108="","",IF('Calculating duration'!$E108='Calculating duration'!$C$29,'Calculating duration'!$AB108,'Calculating duration'!$F109/(1+AJ$21/100)^('Calculating duration'!$E109/'Calculating duration'!$C$31)))</f>
        <v/>
      </c>
      <c r="AK108" s="72" t="str">
        <f>IF('Calculating duration'!$F108="","",IF('Calculating duration'!$E108='Calculating duration'!$C$29,'Calculating duration'!$AB108,'Calculating duration'!$F109/(1+AK$21/100)^('Calculating duration'!$E109/'Calculating duration'!$C$31)))</f>
        <v/>
      </c>
      <c r="AL108" s="72"/>
      <c r="AM108" s="72"/>
      <c r="AN108" s="57">
        <f>IF('Calculating duration'!$F109="",AN107,AN107+AA108)</f>
        <v>133.62999189254282</v>
      </c>
      <c r="AO108" s="57">
        <f>IF('Calculating duration'!$F109="",AO107,AO107+AB108)</f>
        <v>132.89566527221805</v>
      </c>
      <c r="AP108" s="57">
        <f>IF('Calculating duration'!$F109="",AP107,AP107+AC108)</f>
        <v>132.1665734021974</v>
      </c>
      <c r="AQ108" s="57">
        <f>IF('Calculating duration'!$F109="",AQ107,AQ107+AD108)</f>
        <v>131.44267278476872</v>
      </c>
      <c r="AR108" s="57">
        <f>IF('Calculating duration'!$F109="",AR107,AR107+AE108)</f>
        <v>130.72392032964623</v>
      </c>
      <c r="AS108" s="57">
        <f>IF('Calculating duration'!$F109="",AS107,AS107+AF108)</f>
        <v>130.01027334974205</v>
      </c>
      <c r="AT108" s="57">
        <f>IF('Calculating duration'!$F109="",AT107,AT107+AG108)</f>
        <v>129.3016895569888</v>
      </c>
      <c r="AU108" s="57">
        <f>IF('Calculating duration'!$F109="",AU107,AU107+AH108)</f>
        <v>128.59812705820656</v>
      </c>
      <c r="AV108" s="57">
        <f>IF('Calculating duration'!$F109="",AV107,AV107+AI108)</f>
        <v>127.89954435101922</v>
      </c>
      <c r="AW108" s="57">
        <f>IF('Calculating duration'!$F109="",AW107,AW107+AJ108)</f>
        <v>127.20590031981487</v>
      </c>
      <c r="AX108" s="57">
        <f>IF('Calculating duration'!$F109="",AX107,AX107+AK108)</f>
        <v>126.51715423175449</v>
      </c>
      <c r="AZ108" s="72" t="str">
        <f>IF('Calculating duration'!$F107="","",IF('Calculating duration'!$E107='Calculating duration'!$C$29,'Calculating duration'!$AB107,'Calculating duration'!$F108/(1+AZ$21/100)^('Calculating duration'!$E108/'Calculating duration'!$C$31)))</f>
        <v/>
      </c>
      <c r="BA108" s="72" t="str">
        <f>IF('Calculating duration'!$F107="","",IF('Calculating duration'!$E107='Calculating duration'!$C$29,'Calculating duration'!$AB107,'Calculating duration'!$F108/(1+BA$21/100)^('Calculating duration'!$E108/'Calculating duration'!$C$31)))</f>
        <v/>
      </c>
      <c r="BB108" s="72" t="str">
        <f>IF('Calculating duration'!$F107="","",IF('Calculating duration'!$E107='Calculating duration'!$C$29,'Calculating duration'!$AB107,'Calculating duration'!$F108/(1+BB$21/100)^('Calculating duration'!$E108/'Calculating duration'!$C$31)))</f>
        <v/>
      </c>
      <c r="BC108" s="72" t="str">
        <f>IF('Calculating duration'!$F107="","",IF('Calculating duration'!$E107='Calculating duration'!$C$29,'Calculating duration'!$AB107,'Calculating duration'!$F108/(1+BC$21/100)^('Calculating duration'!$E108/'Calculating duration'!$C$31)))</f>
        <v/>
      </c>
      <c r="BD108" s="72" t="str">
        <f>IF('Calculating duration'!$F107="","",IF('Calculating duration'!$E107='Calculating duration'!$C$29,'Calculating duration'!$AB107,'Calculating duration'!$F108/(1+BD$21/100)^('Calculating duration'!$E108/'Calculating duration'!$C$31)))</f>
        <v/>
      </c>
      <c r="BE108" s="72" t="str">
        <f>IF('Calculating duration'!$F107="","",IF('Calculating duration'!$E107='Calculating duration'!$C$29,'Calculating duration'!$AB107,'Calculating duration'!$F108/(1+BE$21/100)^('Calculating duration'!$E108/'Calculating duration'!$C$31)))</f>
        <v/>
      </c>
      <c r="BF108" s="72" t="str">
        <f>IF('Calculating duration'!$F107="","",IF('Calculating duration'!$E107='Calculating duration'!$C$29,'Calculating duration'!$AB107,'Calculating duration'!$F108/(1+BF$21/100)^('Calculating duration'!$E108/'Calculating duration'!$C$31)))</f>
        <v/>
      </c>
      <c r="BG108" s="72" t="str">
        <f>IF('Calculating duration'!$F107="","",IF('Calculating duration'!$E107='Calculating duration'!$C$29,'Calculating duration'!$AB107,'Calculating duration'!$F108/(1+BG$21/100)^('Calculating duration'!$E108/'Calculating duration'!$C$31)))</f>
        <v/>
      </c>
      <c r="BH108" s="72" t="str">
        <f>IF('Calculating duration'!$F107="","",IF('Calculating duration'!$E107='Calculating duration'!$C$29,'Calculating duration'!$AB107,'Calculating duration'!$F108/(1+BH$21/100)^('Calculating duration'!$E108/'Calculating duration'!$C$31)))</f>
        <v/>
      </c>
      <c r="BI108" s="72" t="str">
        <f>IF('Calculating duration'!$F107="","",IF('Calculating duration'!$E107='Calculating duration'!$C$29,'Calculating duration'!$AB107,'Calculating duration'!$F108/(1+BI$21/100)^('Calculating duration'!$E108/'Calculating duration'!$C$31)))</f>
        <v/>
      </c>
      <c r="BJ108" s="72" t="str">
        <f>IF('Calculating duration'!$F107="","",IF('Calculating duration'!$E107='Calculating duration'!$C$29,'Calculating duration'!$AB107,'Calculating duration'!$F108/(1+BJ$21/100)^('Calculating duration'!$E108/'Calculating duration'!$C$31)))</f>
        <v/>
      </c>
      <c r="BK108" s="72" t="str">
        <f>IF('Calculating duration'!$F107="","",IF('Calculating duration'!$E107='Calculating duration'!$C$29,'Calculating duration'!$AB107,'Calculating duration'!$F108/(1+BK$21/100)^('Calculating duration'!$E108/'Calculating duration'!$C$31)))</f>
        <v/>
      </c>
      <c r="BL108" s="57">
        <f>IF('Calculating duration'!$F109="",BL107,BL107+AZ108)</f>
        <v>163</v>
      </c>
      <c r="BM108" s="57">
        <f>IF('Calculating duration'!$F109="",BM107,BM107+BA108)</f>
        <v>155.60641680864748</v>
      </c>
      <c r="BN108" s="57">
        <f>IF('Calculating duration'!$F109="",BN107,BN107+BB108)</f>
        <v>148.63778150796722</v>
      </c>
      <c r="BO108" s="57">
        <f>IF('Calculating duration'!$F109="",BO107,BO107+BC108)</f>
        <v>142.0659395050674</v>
      </c>
      <c r="BP108" s="57">
        <f>IF('Calculating duration'!$F109="",BP107,BP107+BD108)</f>
        <v>135.86482143397862</v>
      </c>
      <c r="BQ108" s="57">
        <f>IF('Calculating duration'!$F109="",BQ107,BQ107+BE108)</f>
        <v>130.01027334974205</v>
      </c>
      <c r="BR108" s="57">
        <f>IF('Calculating duration'!$F109="",BR107,BR107+BF108)</f>
        <v>124.47990195703214</v>
      </c>
      <c r="BS108" s="57">
        <f>IF('Calculating duration'!$F109="",BS107,BS107+BG108)</f>
        <v>119.25293343813912</v>
      </c>
      <c r="BT108" s="57">
        <f>IF('Calculating duration'!$F109="",BT107,BT107+BH108)</f>
        <v>114.3100845918527</v>
      </c>
      <c r="BU108" s="57">
        <f>IF('Calculating duration'!$F109="",BU107,BU107+BI108)</f>
        <v>109.6334451255275</v>
      </c>
      <c r="BV108" s="57">
        <f>IF('Calculating duration'!$F109="",BV107,BV107+BJ108)</f>
        <v>105.2063700592233</v>
      </c>
      <c r="BW108" s="57">
        <f>IF('Calculating duration'!$F109="",BW107,BW107+BK108)</f>
        <v>101.01338130491476</v>
      </c>
    </row>
    <row r="109" spans="27:75" x14ac:dyDescent="0.2">
      <c r="AA109" s="72" t="str">
        <f>IF('Calculating duration'!$F109="","",IF('Calculating duration'!$E109='Calculating duration'!$C$29,'Calculating duration'!$AB109,'Calculating duration'!$F110/(1+AA$21/100)^('Calculating duration'!$E110/'Calculating duration'!$C$31)))</f>
        <v/>
      </c>
      <c r="AB109" s="72" t="str">
        <f>IF('Calculating duration'!$F109="","",IF('Calculating duration'!$E109='Calculating duration'!$C$29,'Calculating duration'!$AB109,'Calculating duration'!$F110/(1+AB$21/100)^('Calculating duration'!$E110/'Calculating duration'!$C$31)))</f>
        <v/>
      </c>
      <c r="AC109" s="72" t="str">
        <f>IF('Calculating duration'!$F109="","",IF('Calculating duration'!$E109='Calculating duration'!$C$29,'Calculating duration'!$AB109,'Calculating duration'!$F110/(1+AC$21/100)^('Calculating duration'!$E110/'Calculating duration'!$C$31)))</f>
        <v/>
      </c>
      <c r="AD109" s="72" t="str">
        <f>IF('Calculating duration'!$F109="","",IF('Calculating duration'!$E109='Calculating duration'!$C$29,'Calculating duration'!$AB109,'Calculating duration'!$F110/(1+AD$21/100)^('Calculating duration'!$E110/'Calculating duration'!$C$31)))</f>
        <v/>
      </c>
      <c r="AE109" s="72" t="str">
        <f>IF('Calculating duration'!$F109="","",IF('Calculating duration'!$E109='Calculating duration'!$C$29,'Calculating duration'!$AB109,'Calculating duration'!$F110/(1+AE$21/100)^('Calculating duration'!$E110/'Calculating duration'!$C$31)))</f>
        <v/>
      </c>
      <c r="AF109" s="72" t="str">
        <f>IF('Calculating duration'!$F109="","",IF('Calculating duration'!$E109='Calculating duration'!$C$29,'Calculating duration'!$AB109,'Calculating duration'!$F110/(1+AF$21/100)^('Calculating duration'!$E110/'Calculating duration'!$C$31)))</f>
        <v/>
      </c>
      <c r="AG109" s="72" t="str">
        <f>IF('Calculating duration'!$F109="","",IF('Calculating duration'!$E109='Calculating duration'!$C$29,'Calculating duration'!$AB109,'Calculating duration'!$F110/(1+AG$21/100)^('Calculating duration'!$E110/'Calculating duration'!$C$31)))</f>
        <v/>
      </c>
      <c r="AH109" s="72" t="str">
        <f>IF('Calculating duration'!$F109="","",IF('Calculating duration'!$E109='Calculating duration'!$C$29,'Calculating duration'!$AB109,'Calculating duration'!$F110/(1+AH$21/100)^('Calculating duration'!$E110/'Calculating duration'!$C$31)))</f>
        <v/>
      </c>
      <c r="AI109" s="72" t="str">
        <f>IF('Calculating duration'!$F109="","",IF('Calculating duration'!$E109='Calculating duration'!$C$29,'Calculating duration'!$AB109,'Calculating duration'!$F110/(1+AI$21/100)^('Calculating duration'!$E110/'Calculating duration'!$C$31)))</f>
        <v/>
      </c>
      <c r="AJ109" s="72" t="str">
        <f>IF('Calculating duration'!$F109="","",IF('Calculating duration'!$E109='Calculating duration'!$C$29,'Calculating duration'!$AB109,'Calculating duration'!$F110/(1+AJ$21/100)^('Calculating duration'!$E110/'Calculating duration'!$C$31)))</f>
        <v/>
      </c>
      <c r="AK109" s="72" t="str">
        <f>IF('Calculating duration'!$F109="","",IF('Calculating duration'!$E109='Calculating duration'!$C$29,'Calculating duration'!$AB109,'Calculating duration'!$F110/(1+AK$21/100)^('Calculating duration'!$E110/'Calculating duration'!$C$31)))</f>
        <v/>
      </c>
      <c r="AL109" s="72"/>
      <c r="AM109" s="72"/>
      <c r="AN109" s="57">
        <f>IF('Calculating duration'!$F110="",AN108,AN108+AA109)</f>
        <v>133.62999189254282</v>
      </c>
      <c r="AO109" s="57">
        <f>IF('Calculating duration'!$F110="",AO108,AO108+AB109)</f>
        <v>132.89566527221805</v>
      </c>
      <c r="AP109" s="57">
        <f>IF('Calculating duration'!$F110="",AP108,AP108+AC109)</f>
        <v>132.1665734021974</v>
      </c>
      <c r="AQ109" s="57">
        <f>IF('Calculating duration'!$F110="",AQ108,AQ108+AD109)</f>
        <v>131.44267278476872</v>
      </c>
      <c r="AR109" s="57">
        <f>IF('Calculating duration'!$F110="",AR108,AR108+AE109)</f>
        <v>130.72392032964623</v>
      </c>
      <c r="AS109" s="57">
        <f>IF('Calculating duration'!$F110="",AS108,AS108+AF109)</f>
        <v>130.01027334974205</v>
      </c>
      <c r="AT109" s="57">
        <f>IF('Calculating duration'!$F110="",AT108,AT108+AG109)</f>
        <v>129.3016895569888</v>
      </c>
      <c r="AU109" s="57">
        <f>IF('Calculating duration'!$F110="",AU108,AU108+AH109)</f>
        <v>128.59812705820656</v>
      </c>
      <c r="AV109" s="57">
        <f>IF('Calculating duration'!$F110="",AV108,AV108+AI109)</f>
        <v>127.89954435101922</v>
      </c>
      <c r="AW109" s="57">
        <f>IF('Calculating duration'!$F110="",AW108,AW108+AJ109)</f>
        <v>127.20590031981487</v>
      </c>
      <c r="AX109" s="57">
        <f>IF('Calculating duration'!$F110="",AX108,AX108+AK109)</f>
        <v>126.51715423175449</v>
      </c>
      <c r="AZ109" s="72" t="str">
        <f>IF('Calculating duration'!$F108="","",IF('Calculating duration'!$E108='Calculating duration'!$C$29,'Calculating duration'!$AB108,'Calculating duration'!$F109/(1+AZ$21/100)^('Calculating duration'!$E109/'Calculating duration'!$C$31)))</f>
        <v/>
      </c>
      <c r="BA109" s="72" t="str">
        <f>IF('Calculating duration'!$F108="","",IF('Calculating duration'!$E108='Calculating duration'!$C$29,'Calculating duration'!$AB108,'Calculating duration'!$F109/(1+BA$21/100)^('Calculating duration'!$E109/'Calculating duration'!$C$31)))</f>
        <v/>
      </c>
      <c r="BB109" s="72" t="str">
        <f>IF('Calculating duration'!$F108="","",IF('Calculating duration'!$E108='Calculating duration'!$C$29,'Calculating duration'!$AB108,'Calculating duration'!$F109/(1+BB$21/100)^('Calculating duration'!$E109/'Calculating duration'!$C$31)))</f>
        <v/>
      </c>
      <c r="BC109" s="72" t="str">
        <f>IF('Calculating duration'!$F108="","",IF('Calculating duration'!$E108='Calculating duration'!$C$29,'Calculating duration'!$AB108,'Calculating duration'!$F109/(1+BC$21/100)^('Calculating duration'!$E109/'Calculating duration'!$C$31)))</f>
        <v/>
      </c>
      <c r="BD109" s="72" t="str">
        <f>IF('Calculating duration'!$F108="","",IF('Calculating duration'!$E108='Calculating duration'!$C$29,'Calculating duration'!$AB108,'Calculating duration'!$F109/(1+BD$21/100)^('Calculating duration'!$E109/'Calculating duration'!$C$31)))</f>
        <v/>
      </c>
      <c r="BE109" s="72" t="str">
        <f>IF('Calculating duration'!$F108="","",IF('Calculating duration'!$E108='Calculating duration'!$C$29,'Calculating duration'!$AB108,'Calculating duration'!$F109/(1+BE$21/100)^('Calculating duration'!$E109/'Calculating duration'!$C$31)))</f>
        <v/>
      </c>
      <c r="BF109" s="72" t="str">
        <f>IF('Calculating duration'!$F108="","",IF('Calculating duration'!$E108='Calculating duration'!$C$29,'Calculating duration'!$AB108,'Calculating duration'!$F109/(1+BF$21/100)^('Calculating duration'!$E109/'Calculating duration'!$C$31)))</f>
        <v/>
      </c>
      <c r="BG109" s="72" t="str">
        <f>IF('Calculating duration'!$F108="","",IF('Calculating duration'!$E108='Calculating duration'!$C$29,'Calculating duration'!$AB108,'Calculating duration'!$F109/(1+BG$21/100)^('Calculating duration'!$E109/'Calculating duration'!$C$31)))</f>
        <v/>
      </c>
      <c r="BH109" s="72" t="str">
        <f>IF('Calculating duration'!$F108="","",IF('Calculating duration'!$E108='Calculating duration'!$C$29,'Calculating duration'!$AB108,'Calculating duration'!$F109/(1+BH$21/100)^('Calculating duration'!$E109/'Calculating duration'!$C$31)))</f>
        <v/>
      </c>
      <c r="BI109" s="72" t="str">
        <f>IF('Calculating duration'!$F108="","",IF('Calculating duration'!$E108='Calculating duration'!$C$29,'Calculating duration'!$AB108,'Calculating duration'!$F109/(1+BI$21/100)^('Calculating duration'!$E109/'Calculating duration'!$C$31)))</f>
        <v/>
      </c>
      <c r="BJ109" s="72" t="str">
        <f>IF('Calculating duration'!$F108="","",IF('Calculating duration'!$E108='Calculating duration'!$C$29,'Calculating duration'!$AB108,'Calculating duration'!$F109/(1+BJ$21/100)^('Calculating duration'!$E109/'Calculating duration'!$C$31)))</f>
        <v/>
      </c>
      <c r="BK109" s="72" t="str">
        <f>IF('Calculating duration'!$F108="","",IF('Calculating duration'!$E108='Calculating duration'!$C$29,'Calculating duration'!$AB108,'Calculating duration'!$F109/(1+BK$21/100)^('Calculating duration'!$E109/'Calculating duration'!$C$31)))</f>
        <v/>
      </c>
      <c r="BL109" s="57">
        <f>IF('Calculating duration'!$F110="",BL108,BL108+AZ109)</f>
        <v>163</v>
      </c>
      <c r="BM109" s="57">
        <f>IF('Calculating duration'!$F110="",BM108,BM108+BA109)</f>
        <v>155.60641680864748</v>
      </c>
      <c r="BN109" s="57">
        <f>IF('Calculating duration'!$F110="",BN108,BN108+BB109)</f>
        <v>148.63778150796722</v>
      </c>
      <c r="BO109" s="57">
        <f>IF('Calculating duration'!$F110="",BO108,BO108+BC109)</f>
        <v>142.0659395050674</v>
      </c>
      <c r="BP109" s="57">
        <f>IF('Calculating duration'!$F110="",BP108,BP108+BD109)</f>
        <v>135.86482143397862</v>
      </c>
      <c r="BQ109" s="57">
        <f>IF('Calculating duration'!$F110="",BQ108,BQ108+BE109)</f>
        <v>130.01027334974205</v>
      </c>
      <c r="BR109" s="57">
        <f>IF('Calculating duration'!$F110="",BR108,BR108+BF109)</f>
        <v>124.47990195703214</v>
      </c>
      <c r="BS109" s="57">
        <f>IF('Calculating duration'!$F110="",BS108,BS108+BG109)</f>
        <v>119.25293343813912</v>
      </c>
      <c r="BT109" s="57">
        <f>IF('Calculating duration'!$F110="",BT108,BT108+BH109)</f>
        <v>114.3100845918527</v>
      </c>
      <c r="BU109" s="57">
        <f>IF('Calculating duration'!$F110="",BU108,BU108+BI109)</f>
        <v>109.6334451255275</v>
      </c>
      <c r="BV109" s="57">
        <f>IF('Calculating duration'!$F110="",BV108,BV108+BJ109)</f>
        <v>105.2063700592233</v>
      </c>
      <c r="BW109" s="57">
        <f>IF('Calculating duration'!$F110="",BW108,BW108+BK109)</f>
        <v>101.01338130491476</v>
      </c>
    </row>
    <row r="110" spans="27:75" x14ac:dyDescent="0.2">
      <c r="AF110" s="72" t="str">
        <f>IF('Calculating duration'!F109="","",IF('Calculating duration'!$E109='Calculating duration'!$C$29,'Calculating duration'!AB109,'Calculating duration'!$F110/(1+'Calculating duration'!$C$33/100)^('Calculating duration'!E110/'Calculating duration'!C$31)))</f>
        <v/>
      </c>
    </row>
    <row r="111" spans="27:75" x14ac:dyDescent="0.2">
      <c r="AF111" s="72" t="str">
        <f>IF('Calculating duration'!F110="","",IF('Calculating duration'!$E110='Calculating duration'!$C$29,'Calculating duration'!AB110,'Calculating duration'!$F111/(1+'Calculating duration'!$C$33/100)^('Calculating duration'!E111/'Calculating duration'!C$31)))</f>
        <v/>
      </c>
    </row>
  </sheetData>
  <sheetProtection password="DC54" sheet="1" objects="1" scenarios="1" selectLockedCells="1"/>
  <phoneticPr fontId="5" type="noConversion"/>
  <pageMargins left="0.75" right="0.75" top="1" bottom="1" header="0.5" footer="0.5"/>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Calculating duration</vt:lpstr>
      <vt:lpstr>Duration, coupon &amp; yield</vt:lpstr>
      <vt:lpstr>Modified duration</vt:lpstr>
      <vt:lpstr>Useful formulas</vt:lpstr>
      <vt:lpstr>Convexity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Brealey</dc:creator>
  <cp:lastModifiedBy>IT Operations</cp:lastModifiedBy>
  <dcterms:created xsi:type="dcterms:W3CDTF">2011-10-14T13:12:52Z</dcterms:created>
  <dcterms:modified xsi:type="dcterms:W3CDTF">2012-11-23T08:12:40Z</dcterms:modified>
</cp:coreProperties>
</file>