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45" windowWidth="14115" windowHeight="7935"/>
  </bookViews>
  <sheets>
    <sheet name="Question 13" sheetId="5" r:id="rId1"/>
    <sheet name="Question 15" sheetId="6" r:id="rId2"/>
    <sheet name="Question 20" sheetId="8" r:id="rId3"/>
  </sheets>
  <definedNames>
    <definedName name="_xlnm.Print_Area" localSheetId="0">'Question 13'!$A$12:$F$70</definedName>
    <definedName name="_xlnm.Print_Area" localSheetId="1">'Question 15'!$A$16:$H$65392</definedName>
    <definedName name="_xlnm.Print_Area" localSheetId="2">'Question 20'!$A$18:$I$89</definedName>
    <definedName name="_xlnm.Print_Titles" localSheetId="2">'Question 20'!$18:$20</definedName>
  </definedNames>
  <calcPr calcId="145621"/>
</workbook>
</file>

<file path=xl/calcChain.xml><?xml version="1.0" encoding="utf-8"?>
<calcChain xmlns="http://schemas.openxmlformats.org/spreadsheetml/2006/main">
  <c r="C43" i="6" l="1"/>
  <c r="D73" i="6"/>
  <c r="D76" i="6" s="1"/>
  <c r="D79" i="6" s="1"/>
  <c r="D70" i="6" s="1"/>
  <c r="D43" i="6"/>
  <c r="C62" i="6"/>
  <c r="C67" i="6" s="1"/>
  <c r="C34" i="6"/>
  <c r="C45" i="6"/>
  <c r="C49" i="6" s="1"/>
  <c r="C50" i="6" s="1"/>
  <c r="C89" i="6"/>
  <c r="D74" i="6"/>
  <c r="C90" i="6"/>
  <c r="D75" i="6"/>
  <c r="D34" i="6"/>
  <c r="D45" i="6"/>
  <c r="D49" i="6" s="1"/>
  <c r="D65" i="6"/>
  <c r="E73" i="6"/>
  <c r="E43" i="6"/>
  <c r="E34" i="6"/>
  <c r="E45" i="6" s="1"/>
  <c r="F34" i="6"/>
  <c r="F43" i="6"/>
  <c r="F45" i="6" s="1"/>
  <c r="D31" i="8"/>
  <c r="E31" i="8"/>
  <c r="D32" i="8"/>
  <c r="E32" i="8" s="1"/>
  <c r="D58" i="8"/>
  <c r="E33" i="8" s="1"/>
  <c r="E43" i="8" s="1"/>
  <c r="D57" i="8"/>
  <c r="D49" i="8"/>
  <c r="D33" i="8"/>
  <c r="D43" i="8" s="1"/>
  <c r="D35" i="8"/>
  <c r="C34" i="8"/>
  <c r="E57" i="8"/>
  <c r="E49" i="8"/>
  <c r="C62" i="8"/>
  <c r="C43" i="8"/>
  <c r="C37" i="8"/>
  <c r="C42" i="8"/>
  <c r="A20" i="8"/>
  <c r="A19" i="8"/>
  <c r="C76" i="6"/>
  <c r="C39" i="5"/>
  <c r="C41" i="5" s="1"/>
  <c r="C43" i="5" s="1"/>
  <c r="E26" i="5"/>
  <c r="E34" i="5"/>
  <c r="C28" i="5"/>
  <c r="C34" i="5" s="1"/>
  <c r="A17" i="6"/>
  <c r="A18" i="6"/>
  <c r="A13" i="5"/>
  <c r="A14" i="5"/>
  <c r="D77" i="6"/>
  <c r="D62" i="6" l="1"/>
  <c r="D61" i="6" s="1"/>
  <c r="C44" i="5"/>
  <c r="C45" i="5" s="1"/>
  <c r="E34" i="8"/>
  <c r="F49" i="6"/>
  <c r="F77" i="6"/>
  <c r="E49" i="6"/>
  <c r="E77" i="6"/>
  <c r="D48" i="6"/>
  <c r="D50" i="6" s="1"/>
  <c r="C52" i="6"/>
  <c r="C77" i="6" s="1"/>
  <c r="C79" i="6" s="1"/>
  <c r="C70" i="6"/>
  <c r="C64" i="6"/>
  <c r="E65" i="6"/>
  <c r="D89" i="6"/>
  <c r="D50" i="8"/>
  <c r="D34" i="8"/>
  <c r="D36" i="8" s="1"/>
  <c r="D37" i="8" s="1"/>
  <c r="D42" i="8" s="1"/>
  <c r="E58" i="8"/>
  <c r="D59" i="8"/>
  <c r="D62" i="8" s="1"/>
  <c r="E48" i="6" l="1"/>
  <c r="E50" i="6" s="1"/>
  <c r="D52" i="6"/>
  <c r="E59" i="8"/>
  <c r="E62" i="8" s="1"/>
  <c r="E50" i="8"/>
  <c r="D52" i="8"/>
  <c r="D51" i="8"/>
  <c r="D44" i="8"/>
  <c r="E74" i="6"/>
  <c r="C66" i="6"/>
  <c r="C88" i="6"/>
  <c r="D69" i="6" l="1"/>
  <c r="D53" i="8"/>
  <c r="F48" i="6"/>
  <c r="F50" i="6" s="1"/>
  <c r="F52" i="6" s="1"/>
  <c r="E52" i="6"/>
  <c r="D90" i="6" l="1"/>
  <c r="D67" i="6"/>
  <c r="D64" i="6" s="1"/>
  <c r="D45" i="8"/>
  <c r="D47" i="8" s="1"/>
  <c r="D60" i="8"/>
  <c r="D66" i="6" l="1"/>
  <c r="D88" i="6"/>
  <c r="E35" i="8"/>
  <c r="E36" i="8" s="1"/>
  <c r="E37" i="8" s="1"/>
  <c r="E42" i="8" s="1"/>
  <c r="D61" i="8"/>
  <c r="E75" i="6"/>
  <c r="E76" i="6" s="1"/>
  <c r="E79" i="6" s="1"/>
  <c r="E70" i="6" s="1"/>
  <c r="E69" i="6" l="1"/>
  <c r="E90" i="6" s="1"/>
  <c r="E51" i="8"/>
  <c r="E52" i="8" s="1"/>
  <c r="E44" i="8"/>
  <c r="E53" i="8" l="1"/>
  <c r="E67" i="6"/>
  <c r="F75" i="6"/>
  <c r="E64" i="6" l="1"/>
  <c r="E45" i="8"/>
  <c r="E47" i="8" s="1"/>
  <c r="E60" i="8"/>
  <c r="E61" i="8" s="1"/>
  <c r="E66" i="6" l="1"/>
  <c r="E62" i="6" s="1"/>
  <c r="E61" i="6" s="1"/>
  <c r="E88" i="6"/>
  <c r="F73" i="6" l="1"/>
  <c r="F65" i="6"/>
  <c r="E89" i="6"/>
  <c r="F74" i="6" l="1"/>
  <c r="F76" i="6" s="1"/>
  <c r="F79" i="6" s="1"/>
  <c r="F70" i="6" s="1"/>
  <c r="F69" i="6" l="1"/>
  <c r="F90" i="6" s="1"/>
  <c r="F67" i="6" l="1"/>
  <c r="F64" i="6" l="1"/>
  <c r="F66" i="6" l="1"/>
  <c r="F62" i="6" s="1"/>
  <c r="F61" i="6" s="1"/>
  <c r="F89" i="6" s="1"/>
  <c r="F88" i="6"/>
</calcChain>
</file>

<file path=xl/sharedStrings.xml><?xml version="1.0" encoding="utf-8"?>
<sst xmlns="http://schemas.openxmlformats.org/spreadsheetml/2006/main" count="190" uniqueCount="157">
  <si>
    <t>Principles of Corporate Finance</t>
  </si>
  <si>
    <t xml:space="preserve">Student Name: </t>
  </si>
  <si>
    <t xml:space="preserve">Course Name: </t>
  </si>
  <si>
    <t xml:space="preserve">Student ID: </t>
  </si>
  <si>
    <t xml:space="preserve">Course Number: </t>
  </si>
  <si>
    <t>Current assets:</t>
  </si>
  <si>
    <t>Current Liabilities:</t>
  </si>
  <si>
    <t xml:space="preserve">  Cash</t>
  </si>
  <si>
    <t xml:space="preserve">  Bank loans</t>
  </si>
  <si>
    <t xml:space="preserve">  Marketable Securities</t>
  </si>
  <si>
    <t xml:space="preserve">  Accounts payable</t>
  </si>
  <si>
    <t xml:space="preserve">  Inventory</t>
  </si>
  <si>
    <t xml:space="preserve">    Total current liabilities</t>
  </si>
  <si>
    <t xml:space="preserve">  Accounts receivable</t>
  </si>
  <si>
    <t xml:space="preserve">    Total current assets</t>
  </si>
  <si>
    <t>Long-term debt</t>
  </si>
  <si>
    <t>Net worth (equity and</t>
  </si>
  <si>
    <t>Fixed assets:</t>
  </si>
  <si>
    <t xml:space="preserve">  retained eranings)</t>
  </si>
  <si>
    <t xml:space="preserve">  Gross investment</t>
  </si>
  <si>
    <t xml:space="preserve">  Less depreciation</t>
  </si>
  <si>
    <t xml:space="preserve">    Net fixed assets</t>
  </si>
  <si>
    <t>Total liabilities</t>
  </si>
  <si>
    <t>Total assets</t>
  </si>
  <si>
    <t xml:space="preserve">  and net worth</t>
  </si>
  <si>
    <t>Sales</t>
  </si>
  <si>
    <t>Operating costs</t>
  </si>
  <si>
    <t>Depreciation</t>
  </si>
  <si>
    <t>Interest</t>
  </si>
  <si>
    <t>Pretax Income</t>
  </si>
  <si>
    <t>Tax at 50%</t>
  </si>
  <si>
    <t>Net income</t>
  </si>
  <si>
    <t>Sources and Uses of Cash</t>
  </si>
  <si>
    <t>Sources  :</t>
  </si>
  <si>
    <t>Total sources</t>
  </si>
  <si>
    <t>Uses:</t>
  </si>
  <si>
    <t>Total Uses</t>
  </si>
  <si>
    <t xml:space="preserve">   Increase or Decrease in Cash Balance</t>
  </si>
  <si>
    <t>Dynamic Mattress decides to lease its new mattress-stuffing machines rather than buy</t>
  </si>
  <si>
    <t>quarters. Assume that the lease has no effect on tax payments until after the fourth</t>
  </si>
  <si>
    <t>financing requirement and a new financing plan. Check your answer using the “live”</t>
  </si>
  <si>
    <t>First</t>
  </si>
  <si>
    <t>Second</t>
  </si>
  <si>
    <t>Third</t>
  </si>
  <si>
    <t>Fourth</t>
  </si>
  <si>
    <t>Quarter</t>
  </si>
  <si>
    <t>Sources of cash:</t>
  </si>
  <si>
    <t xml:space="preserve">  Collections on accounts receivable</t>
  </si>
  <si>
    <t xml:space="preserve">  Other</t>
  </si>
  <si>
    <t xml:space="preserve">    Total sources</t>
  </si>
  <si>
    <t>Uses of cash:</t>
  </si>
  <si>
    <t xml:space="preserve">  Payments on accounts payable</t>
  </si>
  <si>
    <t xml:space="preserve">  Labor and other expenses</t>
  </si>
  <si>
    <t xml:space="preserve">  Capital expenditures</t>
  </si>
  <si>
    <t xml:space="preserve">  Taxes, interest, and dividends</t>
  </si>
  <si>
    <t xml:space="preserve">    Total uses</t>
  </si>
  <si>
    <t>Sources minus uses</t>
  </si>
  <si>
    <t>Calculation of short-term borrowing requirement:</t>
  </si>
  <si>
    <t xml:space="preserve">  Cash at start of period</t>
  </si>
  <si>
    <t xml:space="preserve">  Change in cash balance </t>
  </si>
  <si>
    <t xml:space="preserve">  Cash at end of period</t>
  </si>
  <si>
    <t xml:space="preserve">  Minimum operating balance</t>
  </si>
  <si>
    <t xml:space="preserve">  Cumulative financing required</t>
  </si>
  <si>
    <t>New borrowing:</t>
  </si>
  <si>
    <t xml:space="preserve">   1.  Bank loan</t>
  </si>
  <si>
    <t xml:space="preserve">   2. Stretching payables</t>
  </si>
  <si>
    <t xml:space="preserve">   3.  Total</t>
  </si>
  <si>
    <t>Repayments:</t>
  </si>
  <si>
    <t xml:space="preserve">   4.  Bank loan</t>
  </si>
  <si>
    <t xml:space="preserve">   5.  Stretching payables</t>
  </si>
  <si>
    <t xml:space="preserve">   6.  Total</t>
  </si>
  <si>
    <t xml:space="preserve">   7.  Net new borrowing</t>
  </si>
  <si>
    <t xml:space="preserve">   8.  Plus securities sold</t>
  </si>
  <si>
    <t xml:space="preserve">   9.  Less securities bought</t>
  </si>
  <si>
    <t xml:space="preserve">  10. Total cash raised</t>
  </si>
  <si>
    <t>Note: Cumulative borrowing and security sales</t>
  </si>
  <si>
    <t>Bank loan</t>
  </si>
  <si>
    <t>Stretching payables</t>
  </si>
  <si>
    <t>Net securities sold</t>
  </si>
  <si>
    <t>Interest payments</t>
  </si>
  <si>
    <t xml:space="preserve">  11. Bank loan</t>
  </si>
  <si>
    <t xml:space="preserve">  12. Stretching payables</t>
  </si>
  <si>
    <t xml:space="preserve">  13. Interest on securities sold</t>
  </si>
  <si>
    <t xml:space="preserve">  14. Net interest paid</t>
  </si>
  <si>
    <t xml:space="preserve">  15. Cash required for operations</t>
  </si>
  <si>
    <t xml:space="preserve">  16. Total cash required</t>
  </si>
  <si>
    <t>Notes:</t>
  </si>
  <si>
    <t>Interest rate % on bank loan per qtr.</t>
  </si>
  <si>
    <t>Lost discount % from delayed payments</t>
  </si>
  <si>
    <t>Yield % on securities sold per qtr.</t>
  </si>
  <si>
    <t>Chapter 29</t>
  </si>
  <si>
    <t>Table 29.16</t>
  </si>
  <si>
    <t>Use the data from Table 29.15 and Table 29.16 above to complete the sources and uses table.</t>
  </si>
  <si>
    <t>them. As a result, capital expenditure in the first quarter is reduced by $50 million,</t>
  </si>
  <si>
    <t>Question #15</t>
  </si>
  <si>
    <t>but the company must make lease payments of $2.5 million for each of the four</t>
  </si>
  <si>
    <t>quarter. Construct two tables like Tables 29.5 and 29.6 showing Dynamic’s cumulative</t>
  </si>
  <si>
    <t>spreadsheet on the book’s Web site, www.mhhe.com/bma.</t>
  </si>
  <si>
    <t xml:space="preserve">TABLE 29.5 Dynamic Mattress's cash budget for 2010 (figures in $ millions) </t>
  </si>
  <si>
    <t>TABLE 29.6  Dynamic Mattress's financing plan (figures in $ millions)</t>
  </si>
  <si>
    <t>Group these items into sources of cash and uses of cash.</t>
  </si>
  <si>
    <t xml:space="preserve">  Increase in inventory</t>
  </si>
  <si>
    <t>Bank line of credit ($ million)</t>
  </si>
  <si>
    <t>Question # 20</t>
  </si>
  <si>
    <r>
      <t>a</t>
    </r>
    <r>
      <rPr>
        <sz val="10"/>
        <rFont val="Arial"/>
        <family val="2"/>
      </rPr>
      <t>.    Use the Dynamic Mattress model ( Tables 29.8 – 29.10 ) and the “live” spreadsheets</t>
    </r>
  </si>
  <si>
    <t xml:space="preserve">       on the book’s Web site at www.mhhe.com/bma to produce pro forma income statements,</t>
  </si>
  <si>
    <t xml:space="preserve">       as usual except that now sales and costs are planned to expand by 30% per year,</t>
  </si>
  <si>
    <t xml:space="preserve">       as are fixed assets and net working capital. The interest rate is forecasted to remain at</t>
  </si>
  <si>
    <t xml:space="preserve">       10% and stock issues are ruled out. Dynamic also sticks to its 60% dividend payout</t>
  </si>
  <si>
    <t xml:space="preserve">       ratio.</t>
  </si>
  <si>
    <r>
      <t>b</t>
    </r>
    <r>
      <rPr>
        <sz val="10"/>
        <rFont val="Arial"/>
        <family val="2"/>
      </rPr>
      <t>.    What are the firm’s debt ratio and interest coverage under this plan?</t>
    </r>
  </si>
  <si>
    <r>
      <t>c</t>
    </r>
    <r>
      <rPr>
        <sz val="10"/>
        <rFont val="Arial"/>
        <family val="2"/>
      </rPr>
      <t>.    Can the company continue to finance expansion by borrowing?</t>
    </r>
  </si>
  <si>
    <t>Pro Forma Income Statement</t>
  </si>
  <si>
    <t>Revenues (30% growth)</t>
  </si>
  <si>
    <t>Costs (30% growth)</t>
  </si>
  <si>
    <t>Depreciation (9% of fixed assets at start of year)</t>
  </si>
  <si>
    <t>EBIT</t>
  </si>
  <si>
    <t>Interest (10% of long-term debt at start of year)</t>
  </si>
  <si>
    <t>Tax (at 50%)</t>
  </si>
  <si>
    <t>Net Income</t>
  </si>
  <si>
    <t>Pro Forma Cash Flow</t>
  </si>
  <si>
    <t>Sources</t>
  </si>
  <si>
    <t>Operating cash flow</t>
  </si>
  <si>
    <t>Issues of long-term debt</t>
  </si>
  <si>
    <t>Issues of equity</t>
  </si>
  <si>
    <t>Uses</t>
  </si>
  <si>
    <t>Increase in net working capital</t>
  </si>
  <si>
    <t>Investment in fixed assets</t>
  </si>
  <si>
    <t>Dividends (60% of net income)</t>
  </si>
  <si>
    <t>Total uses</t>
  </si>
  <si>
    <t>External capital required</t>
  </si>
  <si>
    <t>Pro Forma Balance Sheet</t>
  </si>
  <si>
    <t>Net working capital (30% growth)</t>
  </si>
  <si>
    <t>Net fixed assets (30% growth)</t>
  </si>
  <si>
    <t>Total net assets</t>
  </si>
  <si>
    <t>Equity</t>
  </si>
  <si>
    <t>Total long-term liabilities and equity</t>
  </si>
  <si>
    <t>Debt ratio</t>
  </si>
  <si>
    <t>TABLE 29.8  Latest and proforma income statements for Dynamic Mattress Company (figures in $ millions)</t>
  </si>
  <si>
    <t>Revenue growth, percent</t>
  </si>
  <si>
    <t>Costs, percent of revenues</t>
  </si>
  <si>
    <t>Depreciation, percent of fixed assets at start of yr.</t>
  </si>
  <si>
    <t>Interest, percent of long-term debt at start of yr.</t>
  </si>
  <si>
    <t>Note:</t>
  </si>
  <si>
    <t>Tax rates</t>
  </si>
  <si>
    <t>Dividends</t>
  </si>
  <si>
    <t>Interest coverage</t>
  </si>
  <si>
    <t>Fixed assets, and Net working capital growth</t>
  </si>
  <si>
    <t>a.</t>
  </si>
  <si>
    <t>Table 29.15 and 29.2</t>
  </si>
  <si>
    <t>Revise Tables 29.5 and 29.6 below based on the new assumptions NOTE: Update table values and solution</t>
  </si>
  <si>
    <t>Enter the values in blue colored cells.</t>
  </si>
  <si>
    <t>shows its income statement for 2011. Work out statements cash cash flows for 2011.</t>
  </si>
  <si>
    <t xml:space="preserve">       balance sheets, and statements of cash flows for 2013 and 2014. Assume business</t>
  </si>
  <si>
    <t>Eleventh Edition</t>
  </si>
  <si>
    <t>Question # 13: Sources and Uses of Cash</t>
  </si>
  <si>
    <t>Table 29.15 shows Dynamic Mattress’s year-end 2010 balance sheet, and Table 29.16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</si>
</sst>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"/>
  </numFmts>
  <fonts count="3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Times New Roman"/>
      <family val="1"/>
    </font>
    <font>
      <b/>
      <sz val="24"/>
      <color indexed="60"/>
      <name val="Arial"/>
      <family val="2"/>
    </font>
    <font>
      <b/>
      <sz val="14"/>
      <color indexed="6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Calibri"/>
      <family val="2"/>
    </font>
    <font>
      <i/>
      <u/>
      <sz val="10"/>
      <color indexed="8"/>
      <name val="Arial"/>
      <family val="2"/>
    </font>
    <font>
      <u/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6" fillId="0" borderId="0" xfId="0" applyFont="1" applyBorder="1" applyAlignment="1" applyProtection="1">
      <alignment horizontal="centerContinuous" vertical="top"/>
    </xf>
    <xf numFmtId="0" fontId="0" fillId="0" borderId="0" xfId="0" applyBorder="1" applyAlignment="1">
      <alignment horizontal="centerContinuous"/>
    </xf>
    <xf numFmtId="0" fontId="0" fillId="0" borderId="0" xfId="0" applyBorder="1"/>
    <xf numFmtId="0" fontId="5" fillId="0" borderId="0" xfId="0" applyFont="1" applyBorder="1" applyAlignment="1">
      <alignment horizontal="centerContinuous" vertical="center"/>
    </xf>
    <xf numFmtId="0" fontId="2" fillId="2" borderId="0" xfId="0" applyFont="1" applyFill="1" applyBorder="1" applyAlignment="1">
      <alignment horizontal="centerContinuous"/>
    </xf>
    <xf numFmtId="0" fontId="4" fillId="0" borderId="0" xfId="0" applyFont="1" applyBorder="1" applyAlignment="1">
      <alignment horizontal="centerContinuous" vertical="center"/>
    </xf>
    <xf numFmtId="0" fontId="0" fillId="0" borderId="1" xfId="0" applyBorder="1"/>
    <xf numFmtId="0" fontId="1" fillId="0" borderId="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Continuous"/>
    </xf>
    <xf numFmtId="0" fontId="1" fillId="0" borderId="0" xfId="0" quotePrefix="1" applyFont="1" applyBorder="1" applyAlignment="1" applyProtection="1">
      <alignment horizontal="left"/>
    </xf>
    <xf numFmtId="49" fontId="0" fillId="3" borderId="2" xfId="0" applyNumberFormat="1" applyFill="1" applyBorder="1"/>
    <xf numFmtId="0" fontId="1" fillId="0" borderId="0" xfId="0" applyFont="1" applyAlignment="1">
      <alignment horizontal="left"/>
    </xf>
    <xf numFmtId="49" fontId="0" fillId="3" borderId="3" xfId="0" applyNumberFormat="1" applyFill="1" applyBorder="1" applyProtection="1">
      <protection locked="0"/>
    </xf>
    <xf numFmtId="0" fontId="1" fillId="0" borderId="0" xfId="0" applyFont="1" applyBorder="1" applyAlignment="1">
      <alignment horizontal="left"/>
    </xf>
    <xf numFmtId="0" fontId="0" fillId="2" borderId="0" xfId="0" applyFill="1"/>
    <xf numFmtId="0" fontId="7" fillId="0" borderId="0" xfId="0" applyFont="1" applyBorder="1" applyAlignment="1" applyProtection="1">
      <alignment horizontal="centerContinuous"/>
    </xf>
    <xf numFmtId="0" fontId="8" fillId="0" borderId="0" xfId="0" applyFont="1" applyBorder="1" applyAlignment="1" applyProtection="1">
      <alignment horizontal="centerContinuous" vertical="top"/>
    </xf>
    <xf numFmtId="0" fontId="3" fillId="0" borderId="0" xfId="0" applyFont="1" applyBorder="1" applyAlignment="1">
      <alignment horizontal="centerContinuous" vertical="center"/>
    </xf>
    <xf numFmtId="0" fontId="8" fillId="0" borderId="0" xfId="0" applyFont="1" applyBorder="1" applyAlignment="1" applyProtection="1">
      <alignment horizontal="centerContinuous"/>
    </xf>
    <xf numFmtId="0" fontId="10" fillId="0" borderId="0" xfId="0" applyFont="1"/>
    <xf numFmtId="49" fontId="14" fillId="3" borderId="3" xfId="0" applyNumberFormat="1" applyFont="1" applyFill="1" applyBorder="1" applyAlignment="1" applyProtection="1">
      <alignment horizontal="centerContinuous"/>
      <protection locked="0"/>
    </xf>
    <xf numFmtId="0" fontId="14" fillId="0" borderId="0" xfId="0" applyFont="1"/>
    <xf numFmtId="165" fontId="14" fillId="3" borderId="0" xfId="0" applyNumberFormat="1" applyFont="1" applyFill="1" applyProtection="1">
      <protection locked="0"/>
    </xf>
    <xf numFmtId="0" fontId="14" fillId="3" borderId="0" xfId="0" applyFont="1" applyFill="1" applyProtection="1">
      <protection locked="0"/>
    </xf>
    <xf numFmtId="0" fontId="14" fillId="0" borderId="0" xfId="0" applyFont="1" applyFill="1" applyBorder="1" applyAlignment="1">
      <alignment horizontal="left"/>
    </xf>
    <xf numFmtId="0" fontId="1" fillId="0" borderId="0" xfId="0" applyFont="1" applyBorder="1"/>
    <xf numFmtId="0" fontId="1" fillId="0" borderId="0" xfId="0" applyFont="1"/>
    <xf numFmtId="0" fontId="1" fillId="2" borderId="0" xfId="0" applyFont="1" applyFill="1"/>
    <xf numFmtId="0" fontId="1" fillId="0" borderId="0" xfId="0" applyFont="1" applyAlignment="1"/>
    <xf numFmtId="0" fontId="1" fillId="0" borderId="1" xfId="0" applyFont="1" applyBorder="1"/>
    <xf numFmtId="0" fontId="15" fillId="0" borderId="0" xfId="0" applyFont="1"/>
    <xf numFmtId="0" fontId="15" fillId="0" borderId="0" xfId="0" applyFont="1" applyBorder="1"/>
    <xf numFmtId="0" fontId="16" fillId="0" borderId="0" xfId="0" applyFont="1" applyBorder="1" applyAlignment="1">
      <alignment horizontal="centerContinuous" vertical="center"/>
    </xf>
    <xf numFmtId="0" fontId="17" fillId="2" borderId="0" xfId="0" applyFont="1" applyFill="1" applyBorder="1" applyAlignment="1">
      <alignment horizontal="centerContinuous"/>
    </xf>
    <xf numFmtId="0" fontId="17" fillId="0" borderId="0" xfId="0" applyFont="1" applyBorder="1" applyAlignment="1">
      <alignment horizontal="centerContinuous"/>
    </xf>
    <xf numFmtId="0" fontId="17" fillId="0" borderId="0" xfId="0" applyFont="1" applyAlignment="1">
      <alignment horizontal="centerContinuous"/>
    </xf>
    <xf numFmtId="0" fontId="17" fillId="0" borderId="0" xfId="0" applyFont="1" applyBorder="1"/>
    <xf numFmtId="0" fontId="17" fillId="0" borderId="0" xfId="0" quotePrefix="1" applyFont="1" applyBorder="1" applyAlignment="1" applyProtection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right"/>
    </xf>
    <xf numFmtId="0" fontId="19" fillId="0" borderId="0" xfId="0" applyFont="1" applyBorder="1"/>
    <xf numFmtId="0" fontId="14" fillId="0" borderId="0" xfId="0" applyFont="1" applyBorder="1" applyAlignment="1">
      <alignment horizontal="left"/>
    </xf>
    <xf numFmtId="0" fontId="15" fillId="0" borderId="0" xfId="0" applyFont="1" applyBorder="1" applyAlignment="1"/>
    <xf numFmtId="0" fontId="15" fillId="0" borderId="4" xfId="0" applyFont="1" applyBorder="1"/>
    <xf numFmtId="0" fontId="15" fillId="0" borderId="5" xfId="0" applyFont="1" applyBorder="1" applyAlignment="1">
      <alignment horizontal="center"/>
    </xf>
    <xf numFmtId="0" fontId="15" fillId="0" borderId="6" xfId="0" applyFont="1" applyBorder="1"/>
    <xf numFmtId="0" fontId="15" fillId="0" borderId="7" xfId="0" applyFont="1" applyBorder="1"/>
    <xf numFmtId="0" fontId="15" fillId="0" borderId="0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10" xfId="0" applyFont="1" applyBorder="1"/>
    <xf numFmtId="0" fontId="15" fillId="0" borderId="1" xfId="0" applyFont="1" applyBorder="1"/>
    <xf numFmtId="0" fontId="15" fillId="0" borderId="6" xfId="0" applyFont="1" applyBorder="1" applyAlignment="1">
      <alignment horizontal="center"/>
    </xf>
    <xf numFmtId="0" fontId="21" fillId="0" borderId="5" xfId="0" applyFont="1" applyBorder="1"/>
    <xf numFmtId="0" fontId="21" fillId="0" borderId="6" xfId="0" applyFont="1" applyBorder="1"/>
    <xf numFmtId="0" fontId="21" fillId="0" borderId="0" xfId="0" applyFont="1"/>
    <xf numFmtId="0" fontId="21" fillId="0" borderId="7" xfId="0" applyFont="1" applyBorder="1"/>
    <xf numFmtId="0" fontId="21" fillId="0" borderId="0" xfId="0" applyFont="1" applyBorder="1"/>
    <xf numFmtId="0" fontId="21" fillId="0" borderId="8" xfId="0" applyFont="1" applyBorder="1"/>
    <xf numFmtId="0" fontId="14" fillId="3" borderId="7" xfId="0" applyFont="1" applyFill="1" applyBorder="1"/>
    <xf numFmtId="0" fontId="14" fillId="3" borderId="8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15" fillId="0" borderId="8" xfId="0" applyFont="1" applyBorder="1"/>
    <xf numFmtId="0" fontId="15" fillId="3" borderId="10" xfId="0" applyFont="1" applyFill="1" applyBorder="1"/>
    <xf numFmtId="49" fontId="15" fillId="0" borderId="0" xfId="0" applyNumberFormat="1" applyFont="1" applyFill="1" applyBorder="1"/>
    <xf numFmtId="0" fontId="10" fillId="0" borderId="0" xfId="0" applyFont="1" applyBorder="1" applyAlignment="1">
      <alignment horizontal="center"/>
    </xf>
    <xf numFmtId="0" fontId="21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5" fillId="0" borderId="0" xfId="0" applyFont="1" applyFill="1" applyBorder="1"/>
    <xf numFmtId="165" fontId="20" fillId="3" borderId="0" xfId="0" applyNumberFormat="1" applyFont="1" applyFill="1" applyProtection="1">
      <protection locked="0"/>
    </xf>
    <xf numFmtId="0" fontId="2" fillId="0" borderId="0" xfId="0" applyFont="1" applyBorder="1" applyAlignment="1">
      <alignment horizontal="centerContinuous" vertical="center"/>
    </xf>
    <xf numFmtId="0" fontId="2" fillId="0" borderId="0" xfId="0" applyFont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/>
    <xf numFmtId="49" fontId="1" fillId="3" borderId="2" xfId="0" applyNumberFormat="1" applyFont="1" applyFill="1" applyBorder="1"/>
    <xf numFmtId="49" fontId="1" fillId="3" borderId="3" xfId="0" applyNumberFormat="1" applyFont="1" applyFill="1" applyBorder="1" applyProtection="1">
      <protection locked="0"/>
    </xf>
    <xf numFmtId="0" fontId="22" fillId="0" borderId="0" xfId="0" applyFont="1"/>
    <xf numFmtId="0" fontId="16" fillId="0" borderId="0" xfId="0" applyFont="1" applyAlignment="1">
      <alignment horizontal="center"/>
    </xf>
    <xf numFmtId="0" fontId="17" fillId="0" borderId="0" xfId="0" applyFont="1"/>
    <xf numFmtId="0" fontId="16" fillId="0" borderId="11" xfId="0" applyFont="1" applyBorder="1" applyAlignment="1">
      <alignment horizontal="center"/>
    </xf>
    <xf numFmtId="0" fontId="16" fillId="0" borderId="0" xfId="0" applyFont="1"/>
    <xf numFmtId="0" fontId="17" fillId="3" borderId="11" xfId="0" applyFont="1" applyFill="1" applyBorder="1" applyProtection="1">
      <protection locked="0"/>
    </xf>
    <xf numFmtId="0" fontId="17" fillId="3" borderId="0" xfId="0" applyFont="1" applyFill="1" applyProtection="1">
      <protection locked="0"/>
    </xf>
    <xf numFmtId="0" fontId="15" fillId="3" borderId="0" xfId="0" applyFont="1" applyFill="1" applyProtection="1">
      <protection locked="0"/>
    </xf>
    <xf numFmtId="0" fontId="15" fillId="3" borderId="11" xfId="0" applyFont="1" applyFill="1" applyBorder="1" applyProtection="1">
      <protection locked="0"/>
    </xf>
    <xf numFmtId="0" fontId="16" fillId="0" borderId="12" xfId="0" applyFont="1" applyBorder="1"/>
    <xf numFmtId="0" fontId="17" fillId="0" borderId="13" xfId="0" applyFont="1" applyBorder="1"/>
    <xf numFmtId="0" fontId="17" fillId="0" borderId="14" xfId="0" applyFont="1" applyBorder="1"/>
    <xf numFmtId="0" fontId="16" fillId="0" borderId="11" xfId="0" applyFont="1" applyBorder="1"/>
    <xf numFmtId="165" fontId="20" fillId="0" borderId="0" xfId="0" applyNumberFormat="1" applyFont="1"/>
    <xf numFmtId="165" fontId="21" fillId="0" borderId="0" xfId="0" applyNumberFormat="1" applyFont="1"/>
    <xf numFmtId="0" fontId="21" fillId="0" borderId="12" xfId="0" applyFont="1" applyBorder="1"/>
    <xf numFmtId="165" fontId="21" fillId="0" borderId="13" xfId="0" applyNumberFormat="1" applyFont="1" applyBorder="1"/>
    <xf numFmtId="165" fontId="21" fillId="0" borderId="0" xfId="0" applyNumberFormat="1" applyFont="1" applyBorder="1"/>
    <xf numFmtId="0" fontId="23" fillId="0" borderId="15" xfId="0" applyFont="1" applyBorder="1"/>
    <xf numFmtId="165" fontId="23" fillId="0" borderId="16" xfId="0" applyNumberFormat="1" applyFont="1" applyBorder="1"/>
    <xf numFmtId="165" fontId="23" fillId="0" borderId="17" xfId="0" applyNumberFormat="1" applyFont="1" applyBorder="1"/>
    <xf numFmtId="0" fontId="24" fillId="0" borderId="0" xfId="0" applyFont="1"/>
    <xf numFmtId="0" fontId="23" fillId="0" borderId="18" xfId="0" applyFont="1" applyBorder="1"/>
    <xf numFmtId="0" fontId="23" fillId="0" borderId="19" xfId="0" applyFont="1" applyBorder="1"/>
    <xf numFmtId="165" fontId="24" fillId="0" borderId="0" xfId="0" applyNumberFormat="1" applyFont="1"/>
    <xf numFmtId="0" fontId="21" fillId="3" borderId="0" xfId="0" applyFont="1" applyFill="1" applyProtection="1">
      <protection locked="0"/>
    </xf>
    <xf numFmtId="0" fontId="20" fillId="0" borderId="0" xfId="0" applyFont="1" applyFill="1" applyBorder="1"/>
    <xf numFmtId="0" fontId="14" fillId="0" borderId="0" xfId="0" applyFont="1" applyFill="1" applyBorder="1"/>
    <xf numFmtId="165" fontId="2" fillId="0" borderId="0" xfId="0" applyNumberFormat="1" applyFont="1" applyBorder="1"/>
    <xf numFmtId="165" fontId="2" fillId="0" borderId="20" xfId="0" applyNumberFormat="1" applyFont="1" applyBorder="1"/>
    <xf numFmtId="165" fontId="2" fillId="0" borderId="11" xfId="0" applyNumberFormat="1" applyFont="1" applyBorder="1"/>
    <xf numFmtId="165" fontId="2" fillId="0" borderId="21" xfId="0" applyNumberFormat="1" applyFont="1" applyBorder="1"/>
    <xf numFmtId="165" fontId="21" fillId="0" borderId="0" xfId="0" applyNumberFormat="1" applyFont="1" applyFill="1" applyProtection="1">
      <protection locked="0"/>
    </xf>
    <xf numFmtId="165" fontId="21" fillId="3" borderId="0" xfId="0" applyNumberFormat="1" applyFont="1" applyFill="1"/>
    <xf numFmtId="0" fontId="21" fillId="3" borderId="0" xfId="0" applyFont="1" applyFill="1"/>
    <xf numFmtId="0" fontId="25" fillId="0" borderId="0" xfId="0" applyFont="1"/>
    <xf numFmtId="0" fontId="27" fillId="0" borderId="0" xfId="0" applyFont="1" applyBorder="1" applyAlignment="1">
      <alignment horizontal="centerContinuous" vertical="center"/>
    </xf>
    <xf numFmtId="0" fontId="28" fillId="0" borderId="0" xfId="0" applyFont="1" applyBorder="1" applyAlignment="1">
      <alignment horizontal="centerContinuous" vertical="center"/>
    </xf>
    <xf numFmtId="0" fontId="10" fillId="0" borderId="0" xfId="0" applyFont="1" applyAlignment="1"/>
    <xf numFmtId="0" fontId="15" fillId="0" borderId="0" xfId="0" applyFont="1" applyFill="1" applyBorder="1" applyAlignment="1"/>
    <xf numFmtId="0" fontId="15" fillId="0" borderId="0" xfId="0" applyFont="1" applyFill="1" applyBorder="1" applyAlignment="1">
      <alignment horizontal="center"/>
    </xf>
    <xf numFmtId="0" fontId="9" fillId="0" borderId="0" xfId="0" applyFont="1" applyFill="1" applyAlignment="1"/>
    <xf numFmtId="0" fontId="11" fillId="0" borderId="11" xfId="0" applyFont="1" applyBorder="1" applyAlignment="1">
      <alignment horizontal="right" vertical="top" wrapText="1"/>
    </xf>
    <xf numFmtId="0" fontId="26" fillId="0" borderId="0" xfId="0" applyFont="1" applyFill="1" applyAlignment="1"/>
    <xf numFmtId="0" fontId="0" fillId="0" borderId="0" xfId="0" applyFill="1"/>
    <xf numFmtId="0" fontId="10" fillId="0" borderId="0" xfId="0" applyFont="1" applyFill="1" applyBorder="1"/>
    <xf numFmtId="0" fontId="0" fillId="0" borderId="0" xfId="0" applyFont="1" applyFill="1" applyBorder="1"/>
    <xf numFmtId="0" fontId="11" fillId="0" borderId="0" xfId="0" applyFont="1" applyFill="1" applyBorder="1" applyAlignment="1">
      <alignment horizontal="right" vertical="top" wrapText="1"/>
    </xf>
    <xf numFmtId="4" fontId="15" fillId="0" borderId="0" xfId="0" applyNumberFormat="1" applyFont="1" applyFill="1" applyBorder="1"/>
    <xf numFmtId="0" fontId="29" fillId="0" borderId="4" xfId="0" applyFont="1" applyBorder="1" applyAlignment="1">
      <alignment vertical="top" wrapText="1"/>
    </xf>
    <xf numFmtId="0" fontId="12" fillId="0" borderId="22" xfId="0" applyFont="1" applyBorder="1" applyAlignment="1">
      <alignment horizontal="right" vertical="top" wrapText="1"/>
    </xf>
    <xf numFmtId="0" fontId="12" fillId="0" borderId="23" xfId="0" applyFont="1" applyBorder="1" applyAlignment="1">
      <alignment horizontal="right" vertical="top" wrapText="1"/>
    </xf>
    <xf numFmtId="0" fontId="11" fillId="0" borderId="7" xfId="0" applyFont="1" applyBorder="1" applyAlignment="1">
      <alignment vertical="top" wrapText="1"/>
    </xf>
    <xf numFmtId="4" fontId="11" fillId="0" borderId="0" xfId="0" applyNumberFormat="1" applyFont="1" applyBorder="1" applyAlignment="1">
      <alignment horizontal="right" vertical="top" wrapText="1"/>
    </xf>
    <xf numFmtId="4" fontId="11" fillId="0" borderId="8" xfId="0" applyNumberFormat="1" applyFont="1" applyBorder="1" applyAlignment="1">
      <alignment horizontal="right" vertical="top" wrapText="1"/>
    </xf>
    <xf numFmtId="0" fontId="11" fillId="0" borderId="24" xfId="0" applyFont="1" applyBorder="1" applyAlignment="1">
      <alignment horizontal="righ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8" xfId="0" applyFont="1" applyBorder="1" applyAlignment="1">
      <alignment horizontal="right" vertical="top" wrapText="1"/>
    </xf>
    <xf numFmtId="165" fontId="11" fillId="0" borderId="24" xfId="0" applyNumberFormat="1" applyFont="1" applyBorder="1" applyAlignment="1">
      <alignment horizontal="right" vertical="top" wrapText="1"/>
    </xf>
    <xf numFmtId="0" fontId="11" fillId="0" borderId="10" xfId="0" applyFont="1" applyBorder="1" applyAlignment="1">
      <alignment vertical="top" wrapText="1"/>
    </xf>
    <xf numFmtId="0" fontId="11" fillId="0" borderId="1" xfId="0" applyFont="1" applyBorder="1" applyAlignment="1">
      <alignment horizontal="right" vertical="top" wrapText="1"/>
    </xf>
    <xf numFmtId="165" fontId="11" fillId="0" borderId="9" xfId="0" applyNumberFormat="1" applyFont="1" applyBorder="1" applyAlignment="1">
      <alignment horizontal="right" vertical="top" wrapText="1"/>
    </xf>
    <xf numFmtId="0" fontId="2" fillId="0" borderId="8" xfId="0" applyFont="1" applyBorder="1" applyAlignment="1">
      <alignment wrapText="1"/>
    </xf>
    <xf numFmtId="0" fontId="15" fillId="0" borderId="25" xfId="0" applyFont="1" applyBorder="1" applyAlignment="1">
      <alignment horizontal="center"/>
    </xf>
    <xf numFmtId="0" fontId="11" fillId="0" borderId="7" xfId="0" applyFont="1" applyBorder="1"/>
    <xf numFmtId="165" fontId="11" fillId="0" borderId="8" xfId="0" applyNumberFormat="1" applyFont="1" applyBorder="1" applyAlignment="1">
      <alignment horizontal="right" vertical="top" wrapText="1"/>
    </xf>
    <xf numFmtId="0" fontId="11" fillId="0" borderId="10" xfId="0" applyFont="1" applyBorder="1"/>
    <xf numFmtId="0" fontId="29" fillId="0" borderId="4" xfId="0" applyFont="1" applyBorder="1"/>
    <xf numFmtId="0" fontId="31" fillId="0" borderId="7" xfId="0" applyFont="1" applyBorder="1"/>
    <xf numFmtId="165" fontId="14" fillId="3" borderId="0" xfId="0" applyNumberFormat="1" applyFont="1" applyFill="1"/>
    <xf numFmtId="9" fontId="15" fillId="3" borderId="0" xfId="0" applyNumberFormat="1" applyFont="1" applyFill="1" applyBorder="1"/>
    <xf numFmtId="9" fontId="1" fillId="3" borderId="0" xfId="0" applyNumberFormat="1" applyFont="1" applyFill="1" applyBorder="1" applyAlignment="1">
      <alignment horizontal="right"/>
    </xf>
    <xf numFmtId="0" fontId="16" fillId="0" borderId="0" xfId="0" applyFont="1" applyBorder="1" applyAlignment="1">
      <alignment horizontal="left" vertical="center"/>
    </xf>
    <xf numFmtId="0" fontId="11" fillId="0" borderId="9" xfId="0" applyFont="1" applyBorder="1" applyAlignment="1">
      <alignment horizontal="right" vertical="top" wrapText="1"/>
    </xf>
    <xf numFmtId="0" fontId="30" fillId="0" borderId="4" xfId="0" applyFont="1" applyBorder="1"/>
    <xf numFmtId="0" fontId="15" fillId="3" borderId="0" xfId="0" applyFont="1" applyFill="1" applyBorder="1"/>
    <xf numFmtId="0" fontId="14" fillId="3" borderId="0" xfId="0" applyFont="1" applyFill="1" applyBorder="1" applyAlignment="1">
      <alignment horizontal="center"/>
    </xf>
    <xf numFmtId="0" fontId="20" fillId="3" borderId="0" xfId="0" applyFont="1" applyFill="1" applyBorder="1" applyAlignment="1"/>
    <xf numFmtId="0" fontId="3" fillId="0" borderId="0" xfId="0" applyFont="1" applyFill="1"/>
    <xf numFmtId="0" fontId="20" fillId="0" borderId="0" xfId="0" applyFont="1" applyFill="1" applyBorder="1" applyAlignment="1"/>
    <xf numFmtId="0" fontId="13" fillId="3" borderId="0" xfId="0" applyFont="1" applyFill="1"/>
    <xf numFmtId="0" fontId="32" fillId="3" borderId="0" xfId="0" applyFont="1" applyFill="1" applyBorder="1" applyAlignment="1"/>
    <xf numFmtId="164" fontId="14" fillId="3" borderId="0" xfId="4" applyNumberFormat="1" applyFont="1" applyFill="1" applyBorder="1"/>
    <xf numFmtId="164" fontId="14" fillId="3" borderId="8" xfId="4" applyNumberFormat="1" applyFont="1" applyFill="1" applyBorder="1"/>
    <xf numFmtId="0" fontId="14" fillId="3" borderId="1" xfId="0" applyFont="1" applyFill="1" applyBorder="1" applyAlignment="1">
      <alignment horizontal="right"/>
    </xf>
    <xf numFmtId="165" fontId="14" fillId="3" borderId="1" xfId="0" applyNumberFormat="1" applyFont="1" applyFill="1" applyBorder="1" applyAlignment="1">
      <alignment horizontal="right"/>
    </xf>
    <xf numFmtId="165" fontId="14" fillId="3" borderId="9" xfId="0" applyNumberFormat="1" applyFont="1" applyFill="1" applyBorder="1" applyAlignment="1">
      <alignment horizontal="right"/>
    </xf>
    <xf numFmtId="0" fontId="15" fillId="0" borderId="26" xfId="0" applyFont="1" applyBorder="1" applyAlignment="1">
      <alignment horizontal="center"/>
    </xf>
    <xf numFmtId="0" fontId="9" fillId="0" borderId="4" xfId="0" applyFont="1" applyBorder="1"/>
    <xf numFmtId="165" fontId="17" fillId="0" borderId="0" xfId="0" applyNumberFormat="1" applyFont="1"/>
    <xf numFmtId="165" fontId="17" fillId="3" borderId="0" xfId="0" applyNumberFormat="1" applyFont="1" applyFill="1" applyProtection="1">
      <protection locked="0"/>
    </xf>
    <xf numFmtId="0" fontId="0" fillId="0" borderId="0" xfId="0" applyAlignment="1"/>
    <xf numFmtId="0" fontId="26" fillId="0" borderId="0" xfId="0" applyFont="1" applyFill="1" applyAlignment="1">
      <alignment horizontal="center"/>
    </xf>
  </cellXfs>
  <cellStyles count="6">
    <cellStyle name="Comma 2" xfId="1"/>
    <cellStyle name="Currency 2" xfId="2"/>
    <cellStyle name="Normal" xfId="0" builtinId="0"/>
    <cellStyle name="Normal 2" xfId="3"/>
    <cellStyle name="Percent" xfId="4" builtinId="5"/>
    <cellStyle name="Percent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91"/>
  <sheetViews>
    <sheetView showGridLines="0" tabSelected="1" zoomScaleNormal="100" workbookViewId="0"/>
  </sheetViews>
  <sheetFormatPr defaultColWidth="0" defaultRowHeight="12.75" zeroHeight="1" x14ac:dyDescent="0.2"/>
  <cols>
    <col min="1" max="1" width="9.140625" style="75" customWidth="1"/>
    <col min="2" max="2" width="24.5703125" style="75" customWidth="1"/>
    <col min="3" max="3" width="13.140625" style="75" customWidth="1"/>
    <col min="4" max="4" width="23.7109375" style="75" customWidth="1"/>
    <col min="5" max="5" width="20.42578125" style="75" customWidth="1"/>
    <col min="6" max="6" width="13" style="75" customWidth="1"/>
    <col min="7" max="9" width="9.140625" style="34" customWidth="1"/>
  </cols>
  <sheetData>
    <row r="1" spans="1:9" ht="30" x14ac:dyDescent="0.4">
      <c r="A1" s="19" t="s">
        <v>0</v>
      </c>
      <c r="B1" s="1"/>
      <c r="C1" s="3"/>
      <c r="D1" s="3"/>
      <c r="E1" s="3"/>
      <c r="F1" s="3"/>
      <c r="G1" s="3"/>
      <c r="H1"/>
      <c r="I1" s="2"/>
    </row>
    <row r="2" spans="1:9" ht="18" x14ac:dyDescent="0.25">
      <c r="A2" s="22" t="s">
        <v>154</v>
      </c>
      <c r="B2" s="1"/>
      <c r="C2" s="3"/>
      <c r="D2" s="3"/>
      <c r="E2" s="3"/>
      <c r="F2" s="3"/>
      <c r="G2" s="3"/>
      <c r="H2" s="3"/>
      <c r="I2" s="3"/>
    </row>
    <row r="3" spans="1:9" ht="18.75" x14ac:dyDescent="0.2">
      <c r="A3" s="4"/>
      <c r="B3" s="5"/>
      <c r="C3" s="5"/>
      <c r="D3" s="5"/>
      <c r="E3" s="5"/>
      <c r="F3" s="5"/>
      <c r="G3" s="5"/>
      <c r="H3" s="5"/>
      <c r="I3" s="6"/>
    </row>
    <row r="4" spans="1:9" ht="15.75" x14ac:dyDescent="0.2">
      <c r="A4" s="7" t="s">
        <v>90</v>
      </c>
      <c r="B4" s="2"/>
      <c r="C4" s="8"/>
      <c r="D4" s="8"/>
      <c r="E4" s="8"/>
      <c r="F4" s="8"/>
      <c r="G4" s="1"/>
      <c r="H4" s="1"/>
      <c r="I4" s="5"/>
    </row>
    <row r="5" spans="1:9" ht="15" x14ac:dyDescent="0.2">
      <c r="A5" s="21" t="s">
        <v>155</v>
      </c>
      <c r="B5" s="1"/>
      <c r="C5" s="8"/>
      <c r="D5" s="8"/>
      <c r="E5" s="8"/>
      <c r="F5" s="8"/>
      <c r="G5" s="1"/>
      <c r="H5" s="1"/>
      <c r="I5" s="3"/>
    </row>
    <row r="6" spans="1:9" x14ac:dyDescent="0.2">
      <c r="A6" s="6"/>
      <c r="B6" s="18"/>
      <c r="C6" s="18"/>
      <c r="D6" s="18"/>
      <c r="E6" s="18"/>
      <c r="F6" s="18"/>
      <c r="G6"/>
      <c r="H6"/>
      <c r="I6" s="6"/>
    </row>
    <row r="7" spans="1:9" x14ac:dyDescent="0.2">
      <c r="A7" s="29"/>
      <c r="B7" s="30" t="s">
        <v>156</v>
      </c>
      <c r="C7" s="31"/>
      <c r="D7" s="31"/>
      <c r="E7" s="31"/>
      <c r="F7" s="31"/>
      <c r="G7" s="30"/>
      <c r="H7" s="30"/>
      <c r="I7" s="29"/>
    </row>
    <row r="8" spans="1:9" x14ac:dyDescent="0.2">
      <c r="A8" s="29"/>
      <c r="B8" t="s">
        <v>152</v>
      </c>
      <c r="C8" s="31"/>
      <c r="D8" s="31"/>
      <c r="E8" s="31"/>
      <c r="F8" s="31"/>
      <c r="G8" s="30"/>
      <c r="H8" s="30"/>
      <c r="I8" s="29"/>
    </row>
    <row r="9" spans="1:9" x14ac:dyDescent="0.2">
      <c r="A9" s="29"/>
      <c r="B9" s="32" t="s">
        <v>100</v>
      </c>
      <c r="C9" s="31"/>
      <c r="D9" s="31"/>
      <c r="E9" s="31"/>
      <c r="F9" s="31"/>
      <c r="G9" s="30"/>
      <c r="H9" s="30"/>
      <c r="I9" s="29"/>
    </row>
    <row r="10" spans="1:9" x14ac:dyDescent="0.2">
      <c r="A10" s="29"/>
      <c r="B10" s="15"/>
      <c r="C10" s="31"/>
      <c r="D10" s="31"/>
      <c r="E10" s="31"/>
      <c r="F10" s="31"/>
      <c r="G10" s="30"/>
      <c r="H10" s="30"/>
      <c r="I10" s="29"/>
    </row>
    <row r="11" spans="1:9" s="10" customFormat="1" x14ac:dyDescent="0.2">
      <c r="A11" s="33"/>
      <c r="B11" s="11"/>
      <c r="C11" s="33"/>
      <c r="D11" s="33"/>
      <c r="E11" s="33"/>
      <c r="F11" s="33"/>
      <c r="G11" s="33"/>
      <c r="H11" s="33"/>
      <c r="I11" s="33"/>
    </row>
    <row r="12" spans="1:9" x14ac:dyDescent="0.2">
      <c r="A12" s="29"/>
      <c r="B12" s="28" t="s">
        <v>151</v>
      </c>
      <c r="C12" s="34"/>
      <c r="D12" s="34"/>
      <c r="E12" s="34"/>
      <c r="F12" s="34"/>
      <c r="I12" s="35"/>
    </row>
    <row r="13" spans="1:9" ht="15.75" x14ac:dyDescent="0.2">
      <c r="A13" s="119" t="str">
        <f>+A4</f>
        <v>Chapter 29</v>
      </c>
      <c r="B13" s="36"/>
      <c r="C13" s="37"/>
      <c r="D13" s="37"/>
      <c r="E13" s="37"/>
      <c r="F13" s="37"/>
      <c r="G13" s="39"/>
      <c r="H13" s="39"/>
      <c r="I13" s="38"/>
    </row>
    <row r="14" spans="1:9" ht="15" x14ac:dyDescent="0.2">
      <c r="A14" s="120" t="str">
        <f>+A5</f>
        <v>Question # 13: Sources and Uses of Cash</v>
      </c>
      <c r="B14" s="37"/>
      <c r="C14" s="37"/>
      <c r="D14" s="37"/>
      <c r="E14" s="37"/>
      <c r="F14" s="37"/>
      <c r="G14" s="39"/>
      <c r="H14" s="39"/>
      <c r="I14" s="38"/>
    </row>
    <row r="15" spans="1:9" x14ac:dyDescent="0.2">
      <c r="A15" s="40"/>
      <c r="B15" s="37"/>
      <c r="C15" s="37"/>
      <c r="D15" s="37"/>
      <c r="E15" s="37"/>
      <c r="F15" s="37"/>
      <c r="G15" s="39"/>
      <c r="H15" s="39"/>
      <c r="I15" s="38"/>
    </row>
    <row r="16" spans="1:9" x14ac:dyDescent="0.2">
      <c r="A16" s="40"/>
      <c r="B16" s="41" t="s">
        <v>1</v>
      </c>
      <c r="C16" s="24"/>
      <c r="D16" s="14"/>
      <c r="E16" s="71"/>
      <c r="F16" s="71"/>
      <c r="I16" s="35"/>
    </row>
    <row r="17" spans="1:9" x14ac:dyDescent="0.2">
      <c r="A17" s="35"/>
      <c r="B17" s="42" t="s">
        <v>2</v>
      </c>
      <c r="C17" s="16"/>
      <c r="D17" s="14"/>
      <c r="E17" s="71"/>
      <c r="F17" s="71"/>
      <c r="I17" s="35"/>
    </row>
    <row r="18" spans="1:9" x14ac:dyDescent="0.2">
      <c r="A18" s="35"/>
      <c r="B18" s="43" t="s">
        <v>3</v>
      </c>
      <c r="C18" s="16"/>
      <c r="D18" s="14"/>
      <c r="E18" s="71"/>
      <c r="F18" s="71"/>
      <c r="I18" s="35"/>
    </row>
    <row r="19" spans="1:9" x14ac:dyDescent="0.2">
      <c r="A19" s="35"/>
      <c r="B19" s="43" t="s">
        <v>4</v>
      </c>
      <c r="C19" s="16"/>
      <c r="D19" s="14"/>
      <c r="E19" s="71"/>
      <c r="F19" s="71"/>
      <c r="I19" s="35"/>
    </row>
    <row r="20" spans="1:9" x14ac:dyDescent="0.2">
      <c r="A20" s="35"/>
      <c r="B20" s="44"/>
      <c r="C20" s="45"/>
      <c r="D20" s="45"/>
      <c r="E20" s="45"/>
      <c r="F20" s="45"/>
      <c r="G20" s="45"/>
      <c r="H20" s="45"/>
      <c r="I20" s="46"/>
    </row>
    <row r="21" spans="1:9" x14ac:dyDescent="0.2">
      <c r="A21" s="46"/>
      <c r="B21" s="47" t="s">
        <v>149</v>
      </c>
      <c r="C21" s="48"/>
      <c r="D21" s="48"/>
      <c r="E21" s="48"/>
      <c r="F21" s="48"/>
      <c r="G21" s="48"/>
      <c r="H21" s="48"/>
      <c r="I21" s="35"/>
    </row>
    <row r="22" spans="1:9" x14ac:dyDescent="0.2">
      <c r="A22" s="35"/>
      <c r="B22" s="43"/>
      <c r="C22" s="72">
        <v>2010</v>
      </c>
      <c r="D22" s="48"/>
      <c r="E22" s="72">
        <v>2010</v>
      </c>
      <c r="G22" s="48"/>
      <c r="H22" s="48"/>
      <c r="I22" s="35"/>
    </row>
    <row r="23" spans="1:9" x14ac:dyDescent="0.2">
      <c r="A23" s="34"/>
      <c r="B23" s="49" t="s">
        <v>5</v>
      </c>
      <c r="C23" s="50"/>
      <c r="D23" s="49" t="s">
        <v>6</v>
      </c>
      <c r="E23" s="51"/>
    </row>
    <row r="24" spans="1:9" x14ac:dyDescent="0.2">
      <c r="A24" s="34"/>
      <c r="B24" s="52" t="s">
        <v>7</v>
      </c>
      <c r="C24" s="53">
        <v>20</v>
      </c>
      <c r="D24" s="52" t="s">
        <v>8</v>
      </c>
      <c r="E24" s="54">
        <v>20</v>
      </c>
    </row>
    <row r="25" spans="1:9" x14ac:dyDescent="0.2">
      <c r="A25" s="34"/>
      <c r="B25" s="52" t="s">
        <v>9</v>
      </c>
      <c r="C25" s="53">
        <v>10</v>
      </c>
      <c r="D25" s="52" t="s">
        <v>10</v>
      </c>
      <c r="E25" s="55">
        <v>75</v>
      </c>
    </row>
    <row r="26" spans="1:9" x14ac:dyDescent="0.2">
      <c r="A26" s="34"/>
      <c r="B26" s="52" t="s">
        <v>11</v>
      </c>
      <c r="C26" s="53">
        <v>110</v>
      </c>
      <c r="D26" s="52" t="s">
        <v>12</v>
      </c>
      <c r="E26" s="54">
        <f>+E25+E24</f>
        <v>95</v>
      </c>
    </row>
    <row r="27" spans="1:9" x14ac:dyDescent="0.2">
      <c r="A27" s="34"/>
      <c r="B27" s="52" t="s">
        <v>13</v>
      </c>
      <c r="C27" s="56">
        <v>100</v>
      </c>
      <c r="D27" s="52"/>
      <c r="E27" s="54"/>
    </row>
    <row r="28" spans="1:9" x14ac:dyDescent="0.2">
      <c r="A28" s="34"/>
      <c r="B28" s="52" t="s">
        <v>14</v>
      </c>
      <c r="C28" s="53">
        <f>SUM(C24:C27)</f>
        <v>240</v>
      </c>
      <c r="D28" s="52" t="s">
        <v>15</v>
      </c>
      <c r="E28" s="54">
        <v>25</v>
      </c>
    </row>
    <row r="29" spans="1:9" x14ac:dyDescent="0.2">
      <c r="A29" s="34"/>
      <c r="B29" s="52"/>
      <c r="C29" s="53"/>
      <c r="D29" s="52" t="s">
        <v>16</v>
      </c>
      <c r="E29" s="54"/>
    </row>
    <row r="30" spans="1:9" x14ac:dyDescent="0.2">
      <c r="A30" s="34"/>
      <c r="B30" s="52" t="s">
        <v>17</v>
      </c>
      <c r="C30" s="53"/>
      <c r="D30" s="52" t="s">
        <v>18</v>
      </c>
      <c r="E30" s="55">
        <v>300</v>
      </c>
    </row>
    <row r="31" spans="1:9" x14ac:dyDescent="0.2">
      <c r="A31" s="34"/>
      <c r="B31" s="52" t="s">
        <v>19</v>
      </c>
      <c r="C31" s="53">
        <v>250</v>
      </c>
      <c r="D31" s="52"/>
      <c r="E31" s="54"/>
    </row>
    <row r="32" spans="1:9" x14ac:dyDescent="0.2">
      <c r="A32" s="34"/>
      <c r="B32" s="52" t="s">
        <v>20</v>
      </c>
      <c r="C32" s="53">
        <v>70</v>
      </c>
      <c r="D32" s="52"/>
      <c r="E32" s="54"/>
    </row>
    <row r="33" spans="1:6" x14ac:dyDescent="0.2">
      <c r="A33" s="34"/>
      <c r="B33" s="52" t="s">
        <v>21</v>
      </c>
      <c r="C33" s="53">
        <v>180</v>
      </c>
      <c r="D33" s="52" t="s">
        <v>22</v>
      </c>
      <c r="E33" s="54"/>
    </row>
    <row r="34" spans="1:6" ht="13.5" thickBot="1" x14ac:dyDescent="0.25">
      <c r="A34" s="34"/>
      <c r="B34" s="57" t="s">
        <v>23</v>
      </c>
      <c r="C34" s="146">
        <f>+C28+C33</f>
        <v>420</v>
      </c>
      <c r="D34" s="57" t="s">
        <v>24</v>
      </c>
      <c r="E34" s="170">
        <f>+E30+E28+E26</f>
        <v>420</v>
      </c>
    </row>
    <row r="35" spans="1:6" ht="13.5" thickTop="1" x14ac:dyDescent="0.2">
      <c r="A35" s="34"/>
      <c r="B35" s="34"/>
      <c r="C35" s="34"/>
      <c r="D35" s="34"/>
      <c r="E35" s="34"/>
      <c r="F35" s="34"/>
    </row>
    <row r="36" spans="1:6" x14ac:dyDescent="0.2">
      <c r="A36" s="34"/>
      <c r="B36" s="47" t="s">
        <v>91</v>
      </c>
      <c r="C36" s="34"/>
      <c r="D36" s="34"/>
      <c r="E36" s="34"/>
      <c r="F36" s="34"/>
    </row>
    <row r="37" spans="1:6" x14ac:dyDescent="0.2">
      <c r="A37" s="34"/>
      <c r="B37" s="49" t="s">
        <v>25</v>
      </c>
      <c r="C37" s="59">
        <v>1500</v>
      </c>
      <c r="D37" s="53"/>
      <c r="E37" s="34"/>
      <c r="F37" s="34"/>
    </row>
    <row r="38" spans="1:6" x14ac:dyDescent="0.2">
      <c r="A38" s="34"/>
      <c r="B38" s="52" t="s">
        <v>26</v>
      </c>
      <c r="C38" s="55">
        <v>-1405</v>
      </c>
      <c r="D38" s="53"/>
      <c r="E38" s="34"/>
      <c r="F38" s="34"/>
    </row>
    <row r="39" spans="1:6" x14ac:dyDescent="0.2">
      <c r="A39" s="34"/>
      <c r="B39" s="52"/>
      <c r="C39" s="54">
        <f>+C38+C37</f>
        <v>95</v>
      </c>
      <c r="D39" s="53"/>
      <c r="E39" s="34"/>
      <c r="F39" s="34"/>
    </row>
    <row r="40" spans="1:6" x14ac:dyDescent="0.2">
      <c r="A40" s="34"/>
      <c r="B40" s="52" t="s">
        <v>27</v>
      </c>
      <c r="C40" s="55">
        <v>-10</v>
      </c>
      <c r="D40" s="53"/>
      <c r="E40" s="34"/>
      <c r="F40" s="34"/>
    </row>
    <row r="41" spans="1:6" x14ac:dyDescent="0.2">
      <c r="A41" s="34"/>
      <c r="B41" s="52"/>
      <c r="C41" s="54">
        <f>+C39+C40</f>
        <v>85</v>
      </c>
      <c r="D41" s="53"/>
      <c r="E41" s="34"/>
      <c r="F41" s="34"/>
    </row>
    <row r="42" spans="1:6" x14ac:dyDescent="0.2">
      <c r="A42" s="34"/>
      <c r="B42" s="52" t="s">
        <v>28</v>
      </c>
      <c r="C42" s="55">
        <v>-5</v>
      </c>
      <c r="D42" s="53"/>
      <c r="E42" s="34"/>
      <c r="F42" s="34"/>
    </row>
    <row r="43" spans="1:6" x14ac:dyDescent="0.2">
      <c r="A43" s="34"/>
      <c r="B43" s="52" t="s">
        <v>29</v>
      </c>
      <c r="C43" s="54">
        <f>+C41+C42</f>
        <v>80</v>
      </c>
      <c r="D43" s="53"/>
      <c r="E43" s="34"/>
      <c r="F43" s="34"/>
    </row>
    <row r="44" spans="1:6" x14ac:dyDescent="0.2">
      <c r="A44" s="34"/>
      <c r="B44" s="52" t="s">
        <v>30</v>
      </c>
      <c r="C44" s="55">
        <f>-C43*0.5</f>
        <v>-40</v>
      </c>
      <c r="D44" s="53"/>
      <c r="E44" s="34"/>
      <c r="F44" s="34"/>
    </row>
    <row r="45" spans="1:6" ht="13.5" thickBot="1" x14ac:dyDescent="0.25">
      <c r="A45" s="34"/>
      <c r="B45" s="57" t="s">
        <v>31</v>
      </c>
      <c r="C45" s="170">
        <f>+C43+C44</f>
        <v>40</v>
      </c>
      <c r="D45" s="53"/>
      <c r="E45" s="34"/>
      <c r="F45" s="34"/>
    </row>
    <row r="46" spans="1:6" ht="13.5" thickTop="1" x14ac:dyDescent="0.2">
      <c r="A46" s="34"/>
      <c r="B46" s="34"/>
      <c r="C46" s="34"/>
      <c r="D46" s="34"/>
      <c r="E46" s="34"/>
      <c r="F46" s="34"/>
    </row>
    <row r="47" spans="1:6" x14ac:dyDescent="0.2">
      <c r="A47" s="34"/>
      <c r="B47" s="47" t="s">
        <v>92</v>
      </c>
      <c r="C47" s="48"/>
      <c r="D47" s="48"/>
      <c r="E47" s="48"/>
      <c r="F47" s="48"/>
    </row>
    <row r="48" spans="1:6" x14ac:dyDescent="0.2">
      <c r="A48" s="34"/>
      <c r="B48" s="34"/>
      <c r="C48" s="34"/>
      <c r="D48" s="34"/>
      <c r="E48" s="34"/>
      <c r="F48" s="34"/>
    </row>
    <row r="49" spans="1:9" x14ac:dyDescent="0.2">
      <c r="A49" s="34"/>
      <c r="B49" s="171" t="s">
        <v>32</v>
      </c>
      <c r="C49" s="60"/>
      <c r="D49" s="61"/>
      <c r="E49" s="73"/>
      <c r="F49" s="34"/>
      <c r="G49" s="62"/>
      <c r="H49" s="62"/>
      <c r="I49" s="62"/>
    </row>
    <row r="50" spans="1:9" x14ac:dyDescent="0.2">
      <c r="A50" s="62"/>
      <c r="B50" s="63" t="s">
        <v>33</v>
      </c>
      <c r="C50" s="64"/>
      <c r="D50" s="65"/>
      <c r="E50" s="73"/>
      <c r="F50" s="34"/>
      <c r="G50" s="62"/>
      <c r="H50" s="62"/>
      <c r="I50" s="62"/>
    </row>
    <row r="51" spans="1:9" x14ac:dyDescent="0.2">
      <c r="A51" s="62"/>
      <c r="B51" s="66"/>
      <c r="C51" s="35"/>
      <c r="D51" s="67"/>
      <c r="E51" s="74"/>
      <c r="F51" s="34"/>
    </row>
    <row r="52" spans="1:9" x14ac:dyDescent="0.2">
      <c r="A52" s="34"/>
      <c r="B52" s="66"/>
      <c r="C52" s="35"/>
      <c r="D52" s="67"/>
      <c r="E52" s="74"/>
      <c r="F52" s="34"/>
    </row>
    <row r="53" spans="1:9" x14ac:dyDescent="0.2">
      <c r="A53" s="34"/>
      <c r="B53" s="66"/>
      <c r="C53" s="35"/>
      <c r="D53" s="67"/>
      <c r="E53" s="74"/>
      <c r="F53" s="34"/>
    </row>
    <row r="54" spans="1:9" x14ac:dyDescent="0.2">
      <c r="A54" s="34"/>
      <c r="B54" s="66"/>
      <c r="C54" s="35"/>
      <c r="D54" s="67"/>
      <c r="E54" s="74"/>
      <c r="F54" s="34"/>
      <c r="G54" s="62"/>
      <c r="H54" s="62"/>
      <c r="I54" s="62"/>
    </row>
    <row r="55" spans="1:9" x14ac:dyDescent="0.2">
      <c r="A55" s="34"/>
      <c r="B55" s="66"/>
      <c r="C55" s="35"/>
      <c r="D55" s="67"/>
      <c r="E55" s="74"/>
      <c r="F55" s="34"/>
      <c r="G55" s="62"/>
      <c r="H55" s="62"/>
      <c r="I55" s="62"/>
    </row>
    <row r="56" spans="1:9" x14ac:dyDescent="0.2">
      <c r="A56" s="62"/>
      <c r="B56" s="66"/>
      <c r="C56" s="64"/>
      <c r="D56" s="67"/>
      <c r="E56" s="74"/>
      <c r="F56" s="34"/>
    </row>
    <row r="57" spans="1:9" x14ac:dyDescent="0.2">
      <c r="A57" s="62"/>
      <c r="B57" s="66"/>
      <c r="C57" s="64"/>
      <c r="D57" s="68"/>
      <c r="E57" s="74"/>
      <c r="F57" s="34"/>
    </row>
    <row r="58" spans="1:9" x14ac:dyDescent="0.2">
      <c r="A58" s="34"/>
      <c r="B58" s="52" t="s">
        <v>34</v>
      </c>
      <c r="C58" s="35"/>
      <c r="D58" s="67"/>
      <c r="E58" s="74"/>
      <c r="F58" s="34"/>
    </row>
    <row r="59" spans="1:9" x14ac:dyDescent="0.2">
      <c r="A59" s="34"/>
      <c r="B59" s="52"/>
      <c r="C59" s="35"/>
      <c r="D59" s="69"/>
      <c r="F59" s="34"/>
    </row>
    <row r="60" spans="1:9" x14ac:dyDescent="0.2">
      <c r="A60" s="34"/>
      <c r="B60" s="52" t="s">
        <v>35</v>
      </c>
      <c r="C60" s="35"/>
      <c r="D60" s="69"/>
      <c r="F60" s="34"/>
    </row>
    <row r="61" spans="1:9" x14ac:dyDescent="0.2">
      <c r="A61" s="34"/>
      <c r="B61" s="66"/>
      <c r="C61" s="35"/>
      <c r="D61" s="67"/>
      <c r="E61" s="74"/>
      <c r="F61" s="34"/>
    </row>
    <row r="62" spans="1:9" x14ac:dyDescent="0.2">
      <c r="A62" s="34"/>
      <c r="B62" s="66"/>
      <c r="C62" s="35"/>
      <c r="D62" s="67"/>
      <c r="E62" s="74"/>
      <c r="F62" s="34"/>
    </row>
    <row r="63" spans="1:9" x14ac:dyDescent="0.2">
      <c r="A63" s="34"/>
      <c r="B63" s="66"/>
      <c r="C63" s="35"/>
      <c r="D63" s="67"/>
      <c r="E63" s="74"/>
      <c r="F63" s="34"/>
    </row>
    <row r="64" spans="1:9" x14ac:dyDescent="0.2">
      <c r="A64" s="34"/>
      <c r="B64" s="66"/>
      <c r="C64" s="35"/>
      <c r="D64" s="67"/>
      <c r="E64" s="74"/>
      <c r="F64" s="34"/>
    </row>
    <row r="65" spans="1:9" x14ac:dyDescent="0.2">
      <c r="A65" s="34"/>
      <c r="B65" s="70"/>
      <c r="C65" s="35"/>
      <c r="D65" s="68"/>
      <c r="E65" s="74"/>
      <c r="F65" s="34"/>
    </row>
    <row r="66" spans="1:9" x14ac:dyDescent="0.2">
      <c r="A66" s="34"/>
      <c r="B66" s="52" t="s">
        <v>36</v>
      </c>
      <c r="C66" s="35"/>
      <c r="D66" s="67"/>
      <c r="E66" s="74"/>
      <c r="F66" s="34"/>
    </row>
    <row r="67" spans="1:9" x14ac:dyDescent="0.2">
      <c r="A67" s="34"/>
      <c r="B67" s="52"/>
      <c r="C67" s="35"/>
      <c r="D67" s="69"/>
      <c r="F67" s="34"/>
    </row>
    <row r="68" spans="1:9" x14ac:dyDescent="0.2">
      <c r="A68" s="34"/>
      <c r="B68" s="57" t="s">
        <v>37</v>
      </c>
      <c r="C68" s="58"/>
      <c r="D68" s="68"/>
      <c r="E68" s="74"/>
      <c r="F68" s="34"/>
    </row>
    <row r="69" spans="1:9" x14ac:dyDescent="0.2">
      <c r="A69" s="34"/>
      <c r="B69" s="34"/>
      <c r="C69" s="34"/>
      <c r="D69" s="34"/>
      <c r="E69" s="34"/>
      <c r="F69" s="34"/>
    </row>
    <row r="70" spans="1:9" x14ac:dyDescent="0.2"/>
    <row r="71" spans="1:9" hidden="1" x14ac:dyDescent="0.2">
      <c r="B71" s="109"/>
      <c r="C71" s="73"/>
      <c r="D71" s="73"/>
      <c r="F71" s="73"/>
      <c r="G71" s="62"/>
      <c r="H71" s="62"/>
      <c r="I71" s="62"/>
    </row>
    <row r="72" spans="1:9" hidden="1" x14ac:dyDescent="0.2">
      <c r="A72" s="73"/>
      <c r="B72" s="73"/>
      <c r="C72" s="73"/>
      <c r="D72" s="73"/>
      <c r="F72" s="73"/>
      <c r="G72" s="62"/>
      <c r="H72" s="62"/>
      <c r="I72" s="62"/>
    </row>
    <row r="73" spans="1:9" hidden="1" x14ac:dyDescent="0.2">
      <c r="A73" s="73"/>
      <c r="B73" s="110"/>
      <c r="D73" s="74"/>
      <c r="F73" s="74"/>
    </row>
    <row r="74" spans="1:9" hidden="1" x14ac:dyDescent="0.2">
      <c r="B74" s="110"/>
      <c r="D74" s="74"/>
      <c r="F74" s="74"/>
    </row>
    <row r="75" spans="1:9" hidden="1" x14ac:dyDescent="0.2">
      <c r="D75" s="74"/>
      <c r="F75" s="74"/>
    </row>
    <row r="76" spans="1:9" hidden="1" x14ac:dyDescent="0.2">
      <c r="D76" s="74"/>
      <c r="F76" s="74"/>
    </row>
    <row r="77" spans="1:9" hidden="1" x14ac:dyDescent="0.2">
      <c r="D77" s="74"/>
      <c r="F77" s="74"/>
    </row>
    <row r="78" spans="1:9" hidden="1" x14ac:dyDescent="0.2">
      <c r="D78" s="74"/>
      <c r="F78" s="74"/>
    </row>
    <row r="79" spans="1:9" hidden="1" x14ac:dyDescent="0.2"/>
    <row r="80" spans="1:9" hidden="1" x14ac:dyDescent="0.2"/>
    <row r="81" spans="2:6" hidden="1" x14ac:dyDescent="0.2">
      <c r="B81" s="110"/>
      <c r="D81" s="74"/>
      <c r="F81" s="74"/>
    </row>
    <row r="82" spans="2:6" hidden="1" x14ac:dyDescent="0.2">
      <c r="B82" s="110"/>
      <c r="D82" s="74"/>
      <c r="F82" s="74"/>
    </row>
    <row r="83" spans="2:6" hidden="1" x14ac:dyDescent="0.2">
      <c r="D83" s="74"/>
      <c r="F83" s="74"/>
    </row>
    <row r="84" spans="2:6" hidden="1" x14ac:dyDescent="0.2">
      <c r="D84" s="74"/>
      <c r="F84" s="74"/>
    </row>
    <row r="85" spans="2:6" hidden="1" x14ac:dyDescent="0.2">
      <c r="D85" s="74"/>
      <c r="F85" s="74"/>
    </row>
    <row r="86" spans="2:6" hidden="1" x14ac:dyDescent="0.2">
      <c r="D86" s="74"/>
      <c r="F86" s="74"/>
    </row>
    <row r="87" spans="2:6" hidden="1" x14ac:dyDescent="0.2"/>
    <row r="88" spans="2:6" hidden="1" x14ac:dyDescent="0.2">
      <c r="D88" s="74"/>
      <c r="F88" s="74"/>
    </row>
    <row r="89" spans="2:6" hidden="1" x14ac:dyDescent="0.2"/>
    <row r="90" spans="2:6" hidden="1" x14ac:dyDescent="0.2"/>
    <row r="91" spans="2:6" hidden="1" x14ac:dyDescent="0.2"/>
  </sheetData>
  <phoneticPr fontId="0" type="noConversion"/>
  <dataValidations count="6">
    <dataValidation allowBlank="1" showInputMessage="1" showErrorMessage="1" promptTitle="Cash Balance" prompt="Find the decrease or increase in the cash balance by entering a formula here that calculates the difference in the sources and uses of cash." sqref="D68"/>
    <dataValidation allowBlank="1" showInputMessage="1" showErrorMessage="1" prompt="Use Excel's SUM function to find the total here. " sqref="D58 D66"/>
    <dataValidation allowBlank="1" showInputMessage="1" showErrorMessage="1" promptTitle="Uses formula" prompt="Enter a formula that references the data in the tables above to calculate the use of cash listed here._x000a_" sqref="D61:D65"/>
    <dataValidation allowBlank="1" showInputMessage="1" showErrorMessage="1" promptTitle="Sources formula" prompt="Enter a formula that references the data in the tables above to calculate the source of cash listed here._x000a_" sqref="D51:D55 D57"/>
    <dataValidation allowBlank="1" showInputMessage="1" showErrorMessage="1" promptTitle="Descriptions" prompt="List and describe each item here_x000a_" sqref="B61 B51"/>
    <dataValidation allowBlank="1" showErrorMessage="1" sqref="E51:E68 B69:F65536"/>
  </dataValidations>
  <pageMargins left="0.75" right="0.75" top="1" bottom="1" header="0.5" footer="0.5"/>
  <pageSetup scale="73" fitToHeight="2" orientation="portrait" horizontalDpi="300" verticalDpi="300" r:id="rId1"/>
  <headerFooter alignWithMargins="0">
    <oddFooter xml:space="preserve">&amp;CCopyright © 2011 McGraw-Hill/Irwin </oddFooter>
  </headerFooter>
  <rowBreaks count="1" manualBreakCount="1">
    <brk id="70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257"/>
  <sheetViews>
    <sheetView showGridLines="0" zoomScaleNormal="100" workbookViewId="0"/>
  </sheetViews>
  <sheetFormatPr defaultColWidth="0" defaultRowHeight="12.75" zeroHeight="1" x14ac:dyDescent="0.2"/>
  <cols>
    <col min="1" max="1" width="4.140625" customWidth="1"/>
    <col min="2" max="2" width="34.7109375" customWidth="1"/>
    <col min="3" max="3" width="16" customWidth="1"/>
    <col min="4" max="4" width="14.28515625" customWidth="1"/>
    <col min="5" max="5" width="16.7109375" customWidth="1"/>
    <col min="6" max="8" width="9.140625" customWidth="1"/>
    <col min="9" max="9" width="12.28515625" customWidth="1"/>
  </cols>
  <sheetData>
    <row r="1" spans="1:9" ht="30" x14ac:dyDescent="0.4">
      <c r="A1" s="19" t="s">
        <v>0</v>
      </c>
      <c r="B1" s="1"/>
      <c r="C1" s="3"/>
      <c r="D1" s="3"/>
      <c r="E1" s="3"/>
      <c r="F1" s="3"/>
      <c r="G1" s="3"/>
      <c r="H1" s="2"/>
    </row>
    <row r="2" spans="1:9" ht="18" x14ac:dyDescent="0.2">
      <c r="A2" s="20" t="s">
        <v>154</v>
      </c>
      <c r="B2" s="1"/>
      <c r="C2" s="3"/>
      <c r="D2" s="3"/>
      <c r="E2" s="3"/>
      <c r="F2" s="3"/>
      <c r="G2" s="3"/>
      <c r="H2" s="3"/>
      <c r="I2" s="2"/>
    </row>
    <row r="3" spans="1:9" ht="18.75" x14ac:dyDescent="0.2">
      <c r="A3" s="4"/>
      <c r="B3" s="5"/>
      <c r="C3" s="5"/>
      <c r="D3" s="5"/>
      <c r="E3" s="5"/>
      <c r="F3" s="5"/>
      <c r="G3" s="5"/>
      <c r="H3" s="6"/>
    </row>
    <row r="4" spans="1:9" ht="15.75" x14ac:dyDescent="0.2">
      <c r="A4" s="7" t="s">
        <v>90</v>
      </c>
      <c r="B4" s="2"/>
      <c r="C4" s="8"/>
      <c r="D4" s="8"/>
      <c r="E4" s="3"/>
      <c r="F4" s="3"/>
      <c r="G4" s="1"/>
      <c r="H4" s="5"/>
      <c r="I4" s="2"/>
    </row>
    <row r="5" spans="1:9" ht="15" x14ac:dyDescent="0.2">
      <c r="A5" s="21" t="s">
        <v>94</v>
      </c>
      <c r="B5" s="1"/>
      <c r="C5" s="8"/>
      <c r="D5" s="8"/>
      <c r="E5" s="3"/>
      <c r="F5" s="3"/>
      <c r="G5" s="1"/>
      <c r="H5" s="3"/>
      <c r="I5" s="1"/>
    </row>
    <row r="6" spans="1:9" ht="15" x14ac:dyDescent="0.2">
      <c r="A6" s="9"/>
      <c r="B6" s="1"/>
      <c r="C6" s="8"/>
      <c r="D6" s="8"/>
      <c r="E6" s="3"/>
      <c r="F6" s="3"/>
      <c r="G6" s="1"/>
      <c r="H6" s="3"/>
      <c r="I6" s="1"/>
    </row>
    <row r="7" spans="1:9" x14ac:dyDescent="0.2">
      <c r="A7" s="77"/>
      <c r="B7" s="78" t="s">
        <v>38</v>
      </c>
      <c r="C7" s="8"/>
      <c r="D7" s="8"/>
      <c r="E7" s="3"/>
      <c r="F7" s="3"/>
      <c r="G7" s="1"/>
      <c r="H7" s="3"/>
      <c r="I7" s="1"/>
    </row>
    <row r="8" spans="1:9" x14ac:dyDescent="0.2">
      <c r="A8" s="77"/>
      <c r="B8" s="78" t="s">
        <v>93</v>
      </c>
      <c r="C8" s="8"/>
      <c r="D8" s="8"/>
      <c r="E8" s="3"/>
      <c r="F8" s="3"/>
      <c r="G8" s="1"/>
      <c r="H8" s="3"/>
      <c r="I8" s="1"/>
    </row>
    <row r="9" spans="1:9" x14ac:dyDescent="0.2">
      <c r="A9" s="77"/>
      <c r="B9" s="78" t="s">
        <v>95</v>
      </c>
      <c r="C9" s="8"/>
      <c r="D9" s="8"/>
      <c r="E9" s="3"/>
      <c r="F9" s="3"/>
      <c r="G9" s="1"/>
      <c r="H9" s="3"/>
      <c r="I9" s="1"/>
    </row>
    <row r="10" spans="1:9" x14ac:dyDescent="0.2">
      <c r="A10" s="77"/>
      <c r="B10" s="78" t="s">
        <v>39</v>
      </c>
      <c r="C10" s="8"/>
      <c r="D10" s="8"/>
      <c r="E10" s="3"/>
      <c r="F10" s="3"/>
      <c r="G10" s="1"/>
      <c r="H10" s="3"/>
      <c r="I10" s="1"/>
    </row>
    <row r="11" spans="1:9" x14ac:dyDescent="0.2">
      <c r="A11" s="77"/>
      <c r="B11" s="78" t="s">
        <v>96</v>
      </c>
      <c r="C11" s="8"/>
      <c r="D11" s="8"/>
      <c r="E11" s="3"/>
      <c r="F11" s="3"/>
      <c r="G11" s="1"/>
      <c r="H11" s="3"/>
      <c r="I11" s="1"/>
    </row>
    <row r="12" spans="1:9" x14ac:dyDescent="0.2">
      <c r="A12" s="77"/>
      <c r="B12" s="79" t="s">
        <v>40</v>
      </c>
      <c r="C12" s="80"/>
      <c r="D12" s="8"/>
      <c r="E12" s="3"/>
      <c r="F12" s="3"/>
      <c r="G12" s="1"/>
      <c r="H12" s="3"/>
      <c r="I12" s="1"/>
    </row>
    <row r="13" spans="1:9" x14ac:dyDescent="0.2">
      <c r="A13" s="77"/>
      <c r="B13" s="79" t="s">
        <v>97</v>
      </c>
      <c r="C13" s="80"/>
      <c r="D13" s="8"/>
      <c r="E13" s="3"/>
      <c r="F13" s="3"/>
      <c r="G13" s="1"/>
      <c r="H13" s="3"/>
      <c r="I13" s="1"/>
    </row>
    <row r="14" spans="1:9" x14ac:dyDescent="0.2">
      <c r="A14" s="77"/>
      <c r="B14" s="79"/>
      <c r="C14" s="80"/>
      <c r="D14" s="8"/>
      <c r="E14" s="3"/>
      <c r="F14" s="3"/>
      <c r="G14" s="1"/>
      <c r="H14" s="3"/>
      <c r="I14" s="1"/>
    </row>
    <row r="15" spans="1:9" s="10" customFormat="1" x14ac:dyDescent="0.2">
      <c r="B15" s="11"/>
    </row>
    <row r="16" spans="1:9" x14ac:dyDescent="0.2">
      <c r="A16" s="6"/>
      <c r="B16" s="28" t="s">
        <v>151</v>
      </c>
      <c r="H16" s="6"/>
    </row>
    <row r="17" spans="1:9" ht="15.75" x14ac:dyDescent="0.2">
      <c r="A17" s="7" t="str">
        <f>+A4</f>
        <v>Chapter 29</v>
      </c>
      <c r="B17" s="7"/>
      <c r="C17" s="8"/>
      <c r="D17" s="8"/>
      <c r="E17" s="3"/>
      <c r="F17" s="3"/>
      <c r="G17" s="1"/>
      <c r="H17" s="5"/>
      <c r="I17" s="2"/>
    </row>
    <row r="18" spans="1:9" ht="15" x14ac:dyDescent="0.2">
      <c r="A18" s="9" t="str">
        <f>+A5</f>
        <v>Question #15</v>
      </c>
      <c r="B18" s="12"/>
      <c r="C18" s="8"/>
      <c r="D18" s="8"/>
      <c r="E18" s="3"/>
      <c r="F18" s="3"/>
      <c r="G18" s="1"/>
      <c r="H18" s="5"/>
      <c r="I18" s="2"/>
    </row>
    <row r="19" spans="1:9" ht="15" x14ac:dyDescent="0.2">
      <c r="A19" s="6"/>
      <c r="B19" s="12"/>
      <c r="C19" s="8"/>
      <c r="D19" s="8"/>
      <c r="E19" s="3"/>
      <c r="F19" s="3"/>
      <c r="G19" s="1"/>
      <c r="H19" s="5"/>
    </row>
    <row r="20" spans="1:9" x14ac:dyDescent="0.2">
      <c r="A20" s="29"/>
      <c r="B20" s="13" t="s">
        <v>1</v>
      </c>
      <c r="C20" s="24"/>
      <c r="D20" s="81"/>
      <c r="E20" s="29"/>
      <c r="F20" s="30"/>
      <c r="G20" s="30"/>
      <c r="H20" s="6"/>
    </row>
    <row r="21" spans="1:9" x14ac:dyDescent="0.2">
      <c r="A21" s="29"/>
      <c r="B21" s="15" t="s">
        <v>2</v>
      </c>
      <c r="C21" s="82"/>
      <c r="D21" s="81"/>
      <c r="E21" s="29"/>
      <c r="F21" s="30"/>
      <c r="G21" s="30"/>
      <c r="H21" s="6"/>
    </row>
    <row r="22" spans="1:9" x14ac:dyDescent="0.2">
      <c r="A22" s="29"/>
      <c r="B22" s="17" t="s">
        <v>3</v>
      </c>
      <c r="C22" s="82"/>
      <c r="D22" s="81"/>
      <c r="E22" s="29"/>
      <c r="F22" s="30"/>
      <c r="G22" s="30"/>
      <c r="H22" s="6"/>
    </row>
    <row r="23" spans="1:9" x14ac:dyDescent="0.2">
      <c r="A23" s="29"/>
      <c r="B23" s="17" t="s">
        <v>4</v>
      </c>
      <c r="C23" s="82"/>
      <c r="D23" s="81"/>
      <c r="E23" s="29"/>
      <c r="F23" s="30"/>
      <c r="G23" s="30"/>
      <c r="H23" s="6"/>
    </row>
    <row r="24" spans="1:9" x14ac:dyDescent="0.2">
      <c r="A24" s="29"/>
      <c r="B24" s="44"/>
      <c r="C24" s="45"/>
      <c r="D24" s="45"/>
      <c r="E24" s="45"/>
      <c r="F24" s="45"/>
      <c r="G24" s="45"/>
      <c r="H24" s="6"/>
    </row>
    <row r="25" spans="1:9" x14ac:dyDescent="0.2">
      <c r="A25" s="46"/>
      <c r="B25" s="47" t="s">
        <v>150</v>
      </c>
      <c r="C25" s="48"/>
      <c r="D25" s="48"/>
      <c r="E25" s="48"/>
      <c r="F25" s="48"/>
      <c r="G25" s="48"/>
      <c r="H25" s="6"/>
    </row>
    <row r="26" spans="1:9" x14ac:dyDescent="0.2">
      <c r="A26" s="35"/>
      <c r="B26" s="43"/>
      <c r="C26" s="48"/>
      <c r="D26" s="48"/>
      <c r="E26" s="48"/>
      <c r="F26" s="48"/>
      <c r="G26" s="48"/>
      <c r="H26" s="6"/>
    </row>
    <row r="27" spans="1:9" x14ac:dyDescent="0.2">
      <c r="A27" s="34"/>
      <c r="B27" s="175" t="s">
        <v>98</v>
      </c>
      <c r="C27" s="175"/>
      <c r="D27" s="175"/>
      <c r="E27" s="175"/>
      <c r="F27" s="175"/>
      <c r="G27" s="175"/>
    </row>
    <row r="28" spans="1:9" x14ac:dyDescent="0.2">
      <c r="A28" s="83"/>
      <c r="B28" s="83"/>
      <c r="C28" s="83"/>
      <c r="D28" s="83"/>
      <c r="E28" s="83"/>
      <c r="F28" s="83"/>
      <c r="G28" s="83"/>
    </row>
    <row r="29" spans="1:9" x14ac:dyDescent="0.2">
      <c r="A29" s="83"/>
      <c r="B29" s="83"/>
      <c r="C29" s="84" t="s">
        <v>41</v>
      </c>
      <c r="D29" s="84" t="s">
        <v>42</v>
      </c>
      <c r="E29" s="84" t="s">
        <v>43</v>
      </c>
      <c r="F29" s="84" t="s">
        <v>44</v>
      </c>
      <c r="G29" s="85"/>
    </row>
    <row r="30" spans="1:9" ht="13.5" thickBot="1" x14ac:dyDescent="0.25">
      <c r="A30" s="85"/>
      <c r="B30" s="85"/>
      <c r="C30" s="86" t="s">
        <v>45</v>
      </c>
      <c r="D30" s="86" t="s">
        <v>45</v>
      </c>
      <c r="E30" s="86" t="s">
        <v>45</v>
      </c>
      <c r="F30" s="86" t="s">
        <v>45</v>
      </c>
      <c r="G30" s="85"/>
    </row>
    <row r="31" spans="1:9" x14ac:dyDescent="0.2">
      <c r="A31" s="85"/>
      <c r="B31" s="87" t="s">
        <v>46</v>
      </c>
      <c r="C31" s="85"/>
      <c r="D31" s="85"/>
      <c r="E31" s="85"/>
      <c r="F31" s="85"/>
      <c r="G31" s="85"/>
    </row>
    <row r="32" spans="1:9" x14ac:dyDescent="0.2">
      <c r="A32" s="85"/>
      <c r="B32" s="85" t="s">
        <v>47</v>
      </c>
      <c r="C32" s="85">
        <v>511</v>
      </c>
      <c r="D32" s="85">
        <v>519.4</v>
      </c>
      <c r="E32" s="85">
        <v>670</v>
      </c>
      <c r="F32" s="85">
        <v>807.8</v>
      </c>
      <c r="G32" s="85"/>
    </row>
    <row r="33" spans="1:7" ht="13.5" thickBot="1" x14ac:dyDescent="0.25">
      <c r="A33" s="85"/>
      <c r="B33" s="85" t="s">
        <v>48</v>
      </c>
      <c r="C33" s="88">
        <v>0</v>
      </c>
      <c r="D33" s="88">
        <v>0</v>
      </c>
      <c r="E33" s="88">
        <v>77</v>
      </c>
      <c r="F33" s="88">
        <v>0</v>
      </c>
      <c r="G33" s="85"/>
    </row>
    <row r="34" spans="1:7" x14ac:dyDescent="0.2">
      <c r="A34" s="85"/>
      <c r="B34" s="85" t="s">
        <v>49</v>
      </c>
      <c r="C34" s="85">
        <f>C32+C33</f>
        <v>511</v>
      </c>
      <c r="D34" s="85">
        <f>D32+D33</f>
        <v>519.4</v>
      </c>
      <c r="E34" s="85">
        <f>E32+E33</f>
        <v>747</v>
      </c>
      <c r="F34" s="85">
        <f>F32+F33</f>
        <v>807.8</v>
      </c>
      <c r="G34" s="85"/>
    </row>
    <row r="35" spans="1:7" x14ac:dyDescent="0.2">
      <c r="A35" s="85"/>
      <c r="B35" s="85"/>
      <c r="C35" s="85"/>
      <c r="D35" s="85"/>
      <c r="E35" s="85"/>
      <c r="F35" s="85"/>
      <c r="G35" s="85"/>
    </row>
    <row r="36" spans="1:7" x14ac:dyDescent="0.2">
      <c r="A36" s="85"/>
      <c r="B36" s="87" t="s">
        <v>50</v>
      </c>
      <c r="C36" s="85"/>
      <c r="D36" s="85"/>
      <c r="E36" s="85"/>
      <c r="F36" s="85"/>
      <c r="G36" s="85"/>
    </row>
    <row r="37" spans="1:7" x14ac:dyDescent="0.2">
      <c r="A37" s="85"/>
      <c r="B37" s="85" t="s">
        <v>51</v>
      </c>
      <c r="C37" s="89">
        <v>250</v>
      </c>
      <c r="D37" s="89">
        <v>250</v>
      </c>
      <c r="E37" s="89">
        <v>267</v>
      </c>
      <c r="F37" s="89">
        <v>261</v>
      </c>
      <c r="G37" s="85"/>
    </row>
    <row r="38" spans="1:7" x14ac:dyDescent="0.2">
      <c r="A38" s="85"/>
      <c r="B38" s="85" t="s">
        <v>101</v>
      </c>
      <c r="C38" s="89">
        <v>150</v>
      </c>
      <c r="D38" s="89">
        <v>150</v>
      </c>
      <c r="E38" s="89">
        <v>170</v>
      </c>
      <c r="F38" s="89">
        <v>180</v>
      </c>
      <c r="G38" s="85"/>
    </row>
    <row r="39" spans="1:7" x14ac:dyDescent="0.2">
      <c r="A39" s="85"/>
      <c r="B39" s="85" t="s">
        <v>52</v>
      </c>
      <c r="C39" s="89">
        <v>136</v>
      </c>
      <c r="D39" s="89">
        <v>136</v>
      </c>
      <c r="E39" s="89">
        <v>136</v>
      </c>
      <c r="F39" s="89">
        <v>136</v>
      </c>
      <c r="G39" s="85"/>
    </row>
    <row r="40" spans="1:7" x14ac:dyDescent="0.2">
      <c r="A40" s="85"/>
      <c r="B40" s="85" t="s">
        <v>53</v>
      </c>
      <c r="C40" s="27"/>
      <c r="D40" s="90">
        <v>10</v>
      </c>
      <c r="E40" s="90">
        <v>8</v>
      </c>
      <c r="F40" s="90">
        <v>14.5</v>
      </c>
      <c r="G40" s="34"/>
    </row>
    <row r="41" spans="1:7" x14ac:dyDescent="0.2">
      <c r="A41" s="34"/>
      <c r="B41" s="25"/>
      <c r="C41" s="27"/>
      <c r="D41" s="27"/>
      <c r="E41" s="27"/>
      <c r="F41" s="27"/>
      <c r="G41" s="34"/>
    </row>
    <row r="42" spans="1:7" ht="13.5" thickBot="1" x14ac:dyDescent="0.25">
      <c r="A42" s="34"/>
      <c r="B42" s="34" t="s">
        <v>54</v>
      </c>
      <c r="C42" s="91">
        <v>46</v>
      </c>
      <c r="D42" s="91">
        <v>46</v>
      </c>
      <c r="E42" s="91">
        <v>46</v>
      </c>
      <c r="F42" s="91">
        <v>46</v>
      </c>
      <c r="G42" s="34"/>
    </row>
    <row r="43" spans="1:7" x14ac:dyDescent="0.2">
      <c r="A43" s="34"/>
      <c r="B43" s="34" t="s">
        <v>55</v>
      </c>
      <c r="C43" s="34">
        <f>SUM(C37:C42)</f>
        <v>582</v>
      </c>
      <c r="D43" s="34">
        <f>SUM(D37:D42)</f>
        <v>592</v>
      </c>
      <c r="E43" s="34">
        <f>SUM(E37:E42)</f>
        <v>627</v>
      </c>
      <c r="F43" s="34">
        <f>SUM(F37:F42)</f>
        <v>637.5</v>
      </c>
      <c r="G43" s="34"/>
    </row>
    <row r="44" spans="1:7" ht="13.5" thickBot="1" x14ac:dyDescent="0.25">
      <c r="A44" s="34"/>
      <c r="B44" s="34"/>
      <c r="C44" s="34"/>
      <c r="D44" s="34"/>
      <c r="E44" s="34"/>
      <c r="F44" s="34"/>
      <c r="G44" s="34"/>
    </row>
    <row r="45" spans="1:7" ht="13.5" thickBot="1" x14ac:dyDescent="0.25">
      <c r="A45" s="34"/>
      <c r="B45" s="92" t="s">
        <v>56</v>
      </c>
      <c r="C45" s="93">
        <f>+C34-C43</f>
        <v>-71</v>
      </c>
      <c r="D45" s="93">
        <f>+D34-D43</f>
        <v>-72.600000000000023</v>
      </c>
      <c r="E45" s="93">
        <f>+E34-E43</f>
        <v>120</v>
      </c>
      <c r="F45" s="94">
        <f>+F34-F43</f>
        <v>170.29999999999995</v>
      </c>
      <c r="G45" s="85"/>
    </row>
    <row r="46" spans="1:7" x14ac:dyDescent="0.2">
      <c r="A46" s="85"/>
      <c r="B46" s="85"/>
      <c r="C46" s="85"/>
      <c r="D46" s="85"/>
      <c r="E46" s="85"/>
      <c r="F46" s="85"/>
      <c r="G46" s="85"/>
    </row>
    <row r="47" spans="1:7" x14ac:dyDescent="0.2">
      <c r="A47" s="85"/>
      <c r="B47" s="87" t="s">
        <v>57</v>
      </c>
      <c r="C47" s="85"/>
      <c r="D47" s="85"/>
      <c r="E47" s="85"/>
      <c r="F47" s="85"/>
      <c r="G47" s="85"/>
    </row>
    <row r="48" spans="1:7" x14ac:dyDescent="0.2">
      <c r="A48" s="85"/>
      <c r="B48" s="85" t="s">
        <v>58</v>
      </c>
      <c r="C48" s="172">
        <v>25</v>
      </c>
      <c r="D48" s="85">
        <f>C50</f>
        <v>-46</v>
      </c>
      <c r="E48" s="85">
        <f>D50</f>
        <v>-118.60000000000002</v>
      </c>
      <c r="F48" s="85">
        <f>E50</f>
        <v>1.3999999999999773</v>
      </c>
      <c r="G48" s="85"/>
    </row>
    <row r="49" spans="1:7" x14ac:dyDescent="0.2">
      <c r="A49" s="85"/>
      <c r="B49" s="85" t="s">
        <v>59</v>
      </c>
      <c r="C49" s="85">
        <f>+C45</f>
        <v>-71</v>
      </c>
      <c r="D49" s="85">
        <f>+D45</f>
        <v>-72.600000000000023</v>
      </c>
      <c r="E49" s="85">
        <f>+E45</f>
        <v>120</v>
      </c>
      <c r="F49" s="85">
        <f>+F45</f>
        <v>170.29999999999995</v>
      </c>
      <c r="G49" s="85"/>
    </row>
    <row r="50" spans="1:7" x14ac:dyDescent="0.2">
      <c r="A50" s="85"/>
      <c r="B50" s="85" t="s">
        <v>60</v>
      </c>
      <c r="C50" s="85">
        <f>+C49+C48</f>
        <v>-46</v>
      </c>
      <c r="D50" s="85">
        <f>+D49+D48</f>
        <v>-118.60000000000002</v>
      </c>
      <c r="E50" s="85">
        <f>+E49+E48</f>
        <v>1.3999999999999773</v>
      </c>
      <c r="F50" s="85">
        <f>+F49+F48</f>
        <v>171.69999999999993</v>
      </c>
      <c r="G50" s="85"/>
    </row>
    <row r="51" spans="1:7" x14ac:dyDescent="0.2">
      <c r="A51" s="85"/>
      <c r="B51" s="85" t="s">
        <v>61</v>
      </c>
      <c r="C51" s="173">
        <v>25</v>
      </c>
      <c r="D51" s="173">
        <v>25</v>
      </c>
      <c r="E51" s="173">
        <v>25</v>
      </c>
      <c r="F51" s="173">
        <v>25</v>
      </c>
      <c r="G51" s="85"/>
    </row>
    <row r="52" spans="1:7" x14ac:dyDescent="0.2">
      <c r="A52" s="85"/>
      <c r="B52" s="85" t="s">
        <v>62</v>
      </c>
      <c r="C52" s="85">
        <f>-C50+C51</f>
        <v>71</v>
      </c>
      <c r="D52" s="85">
        <f>-D50+D51</f>
        <v>143.60000000000002</v>
      </c>
      <c r="E52" s="85">
        <f>-E50+E51</f>
        <v>23.600000000000023</v>
      </c>
      <c r="F52" s="85">
        <f>-F50+F51</f>
        <v>-146.69999999999993</v>
      </c>
      <c r="G52" s="85"/>
    </row>
    <row r="53" spans="1:7" x14ac:dyDescent="0.2">
      <c r="A53" s="85"/>
      <c r="B53" s="85"/>
      <c r="C53" s="85"/>
      <c r="D53" s="85"/>
      <c r="E53" s="85"/>
      <c r="F53" s="85"/>
      <c r="G53" s="85"/>
    </row>
    <row r="54" spans="1:7" x14ac:dyDescent="0.2">
      <c r="A54" s="85"/>
      <c r="B54" s="175" t="s">
        <v>99</v>
      </c>
      <c r="C54" s="175"/>
      <c r="D54" s="175"/>
      <c r="E54" s="175"/>
      <c r="F54" s="175"/>
      <c r="G54" s="175"/>
    </row>
    <row r="55" spans="1:7" x14ac:dyDescent="0.2">
      <c r="A55" s="83"/>
      <c r="B55" s="83"/>
      <c r="C55" s="83"/>
      <c r="D55" s="83"/>
      <c r="E55" s="83"/>
      <c r="F55" s="83"/>
      <c r="G55" s="83"/>
    </row>
    <row r="56" spans="1:7" x14ac:dyDescent="0.2">
      <c r="A56" s="83"/>
      <c r="B56" s="83"/>
      <c r="C56" s="83"/>
      <c r="D56" s="83"/>
      <c r="E56" s="83"/>
      <c r="F56" s="83"/>
      <c r="G56" s="83"/>
    </row>
    <row r="57" spans="1:7" x14ac:dyDescent="0.2">
      <c r="A57" s="83"/>
      <c r="B57" s="83"/>
      <c r="C57" s="87" t="s">
        <v>41</v>
      </c>
      <c r="D57" s="87" t="s">
        <v>42</v>
      </c>
      <c r="E57" s="87" t="s">
        <v>43</v>
      </c>
      <c r="F57" s="87" t="s">
        <v>44</v>
      </c>
      <c r="G57" s="85"/>
    </row>
    <row r="58" spans="1:7" ht="13.5" thickBot="1" x14ac:dyDescent="0.25">
      <c r="A58" s="85"/>
      <c r="B58" s="85"/>
      <c r="C58" s="95" t="s">
        <v>45</v>
      </c>
      <c r="D58" s="95" t="s">
        <v>45</v>
      </c>
      <c r="E58" s="95" t="s">
        <v>45</v>
      </c>
      <c r="F58" s="95" t="s">
        <v>45</v>
      </c>
      <c r="G58" s="85"/>
    </row>
    <row r="59" spans="1:7" x14ac:dyDescent="0.2">
      <c r="A59" s="85"/>
      <c r="B59" s="85" t="s">
        <v>63</v>
      </c>
      <c r="C59" s="85"/>
      <c r="D59" s="85"/>
      <c r="E59" s="85"/>
      <c r="F59" s="85"/>
      <c r="G59" s="85"/>
    </row>
    <row r="60" spans="1:7" x14ac:dyDescent="0.2">
      <c r="A60" s="85"/>
      <c r="B60" s="85" t="s">
        <v>64</v>
      </c>
      <c r="C60" s="26"/>
      <c r="D60" s="152"/>
      <c r="E60" s="152"/>
      <c r="F60" s="152"/>
      <c r="G60" s="34"/>
    </row>
    <row r="61" spans="1:7" x14ac:dyDescent="0.2">
      <c r="A61" s="34"/>
      <c r="B61" s="34" t="s">
        <v>65</v>
      </c>
      <c r="C61" s="96">
        <v>0</v>
      </c>
      <c r="D61" s="96">
        <f>+D62-D60</f>
        <v>73.100000000000023</v>
      </c>
      <c r="E61" s="96">
        <f>+E62-E60</f>
        <v>73.100000000000023</v>
      </c>
      <c r="F61" s="96">
        <f>+F62-F60</f>
        <v>73.100000000000023</v>
      </c>
      <c r="G61" s="62"/>
    </row>
    <row r="62" spans="1:7" x14ac:dyDescent="0.2">
      <c r="A62" s="62"/>
      <c r="B62" s="62" t="s">
        <v>66</v>
      </c>
      <c r="C62" s="97">
        <f>C60+C61</f>
        <v>0</v>
      </c>
      <c r="D62" s="97">
        <f>-D45+D76</f>
        <v>73.100000000000023</v>
      </c>
      <c r="E62" s="97">
        <f>+E67+E66</f>
        <v>73.100000000000023</v>
      </c>
      <c r="F62" s="97">
        <f>+F67+F66</f>
        <v>73.100000000000023</v>
      </c>
      <c r="G62" s="62"/>
    </row>
    <row r="63" spans="1:7" x14ac:dyDescent="0.2">
      <c r="A63" s="62"/>
      <c r="B63" s="62" t="s">
        <v>67</v>
      </c>
      <c r="C63" s="97"/>
      <c r="D63" s="97"/>
      <c r="E63" s="97"/>
      <c r="F63" s="97"/>
      <c r="G63" s="62"/>
    </row>
    <row r="64" spans="1:7" x14ac:dyDescent="0.2">
      <c r="A64" s="62"/>
      <c r="B64" s="62" t="s">
        <v>68</v>
      </c>
      <c r="C64" s="116">
        <f>IF(C65&lt;-C67,-C65-C67,0)</f>
        <v>0</v>
      </c>
      <c r="D64" s="116">
        <f>IF(D65&lt;-D67,-D65-D67,0)</f>
        <v>0</v>
      </c>
      <c r="E64" s="116">
        <f>IF(E65&lt;-E67,-E65-E67,0)</f>
        <v>0</v>
      </c>
      <c r="F64" s="116">
        <f>IF(F65&lt;-F67,-F65-F67,0)</f>
        <v>0</v>
      </c>
      <c r="G64" s="62"/>
    </row>
    <row r="65" spans="1:7" x14ac:dyDescent="0.2">
      <c r="A65" s="62"/>
      <c r="B65" s="62" t="s">
        <v>69</v>
      </c>
      <c r="C65" s="76">
        <v>0</v>
      </c>
      <c r="D65" s="96">
        <f>C61</f>
        <v>0</v>
      </c>
      <c r="E65" s="96">
        <f>D61</f>
        <v>73.100000000000023</v>
      </c>
      <c r="F65" s="96">
        <f>E61</f>
        <v>73.100000000000023</v>
      </c>
      <c r="G65" s="62"/>
    </row>
    <row r="66" spans="1:7" ht="13.5" thickBot="1" x14ac:dyDescent="0.25">
      <c r="A66" s="62"/>
      <c r="B66" s="62" t="s">
        <v>70</v>
      </c>
      <c r="C66" s="97">
        <f>SUM(C64:C65)</f>
        <v>0</v>
      </c>
      <c r="D66" s="97">
        <f>SUM(D64:D65)</f>
        <v>0</v>
      </c>
      <c r="E66" s="97">
        <f>SUM(E64:E65)</f>
        <v>73.100000000000023</v>
      </c>
      <c r="F66" s="97">
        <f>SUM(F64:F65)</f>
        <v>73.100000000000023</v>
      </c>
      <c r="G66" s="62"/>
    </row>
    <row r="67" spans="1:7" ht="13.5" thickBot="1" x14ac:dyDescent="0.25">
      <c r="A67" s="62"/>
      <c r="B67" s="98" t="s">
        <v>71</v>
      </c>
      <c r="C67" s="99">
        <f>C62</f>
        <v>0</v>
      </c>
      <c r="D67" s="99">
        <f>D70-D68+D69</f>
        <v>73.100000000000023</v>
      </c>
      <c r="E67" s="99">
        <f>E70-E68+E69</f>
        <v>0</v>
      </c>
      <c r="F67" s="99">
        <f>F70-F68+F69</f>
        <v>0</v>
      </c>
      <c r="G67" s="62"/>
    </row>
    <row r="68" spans="1:7" x14ac:dyDescent="0.2">
      <c r="A68" s="62"/>
      <c r="B68" s="62" t="s">
        <v>72</v>
      </c>
      <c r="C68" s="115">
        <v>25</v>
      </c>
      <c r="D68" s="115">
        <v>0</v>
      </c>
      <c r="E68" s="115">
        <v>0</v>
      </c>
      <c r="F68" s="115">
        <v>0</v>
      </c>
      <c r="G68" s="62"/>
    </row>
    <row r="69" spans="1:7" ht="13.5" thickBot="1" x14ac:dyDescent="0.25">
      <c r="A69" s="62"/>
      <c r="B69" s="62" t="s">
        <v>73</v>
      </c>
      <c r="C69" s="115">
        <v>0</v>
      </c>
      <c r="D69" s="97">
        <f>IF(-D70&gt;C88,-D70-C88,0)</f>
        <v>0</v>
      </c>
      <c r="E69" s="97">
        <f>IF(-E70&gt;(D88+E65),-E70-D88,0)</f>
        <v>115.845</v>
      </c>
      <c r="F69" s="97">
        <f>IF(-F70&gt;E88,-F70-E88,0)</f>
        <v>168.46189999999996</v>
      </c>
      <c r="G69" s="62"/>
    </row>
    <row r="70" spans="1:7" ht="13.5" thickBot="1" x14ac:dyDescent="0.25">
      <c r="A70" s="62"/>
      <c r="B70" s="98" t="s">
        <v>74</v>
      </c>
      <c r="C70" s="99">
        <f>C67+C68</f>
        <v>25</v>
      </c>
      <c r="D70" s="99">
        <f>D79</f>
        <v>73.100000000000023</v>
      </c>
      <c r="E70" s="99">
        <f>E79</f>
        <v>-115.845</v>
      </c>
      <c r="F70" s="99">
        <f>F79</f>
        <v>-168.46189999999996</v>
      </c>
      <c r="G70" s="62"/>
    </row>
    <row r="71" spans="1:7" x14ac:dyDescent="0.2">
      <c r="A71" s="62"/>
      <c r="B71" s="64"/>
      <c r="C71" s="100"/>
      <c r="D71" s="100"/>
      <c r="E71" s="100"/>
      <c r="F71" s="100"/>
      <c r="G71" s="62"/>
    </row>
    <row r="72" spans="1:7" x14ac:dyDescent="0.2">
      <c r="A72" s="62"/>
      <c r="B72" s="104" t="s">
        <v>79</v>
      </c>
      <c r="C72" s="107"/>
      <c r="D72" s="107"/>
      <c r="E72" s="107"/>
      <c r="F72" s="107"/>
      <c r="G72" s="104"/>
    </row>
    <row r="73" spans="1:7" x14ac:dyDescent="0.2">
      <c r="A73" s="104"/>
      <c r="B73" s="104" t="s">
        <v>80</v>
      </c>
      <c r="C73" s="107">
        <v>0</v>
      </c>
      <c r="D73" s="107">
        <f>($C$83/100)*C60</f>
        <v>0</v>
      </c>
      <c r="E73" s="107">
        <f>($C$83/100)*(D60+C60)</f>
        <v>0</v>
      </c>
      <c r="F73" s="107">
        <f>($C$83/100)*E88</f>
        <v>0</v>
      </c>
      <c r="G73" s="104"/>
    </row>
    <row r="74" spans="1:7" x14ac:dyDescent="0.2">
      <c r="A74" s="104"/>
      <c r="B74" s="104" t="s">
        <v>81</v>
      </c>
      <c r="C74" s="107">
        <v>0</v>
      </c>
      <c r="D74" s="107">
        <f>($C$84/100)*C89</f>
        <v>0</v>
      </c>
      <c r="E74" s="107">
        <f>($C$84/100)*D89</f>
        <v>3.6550000000000011</v>
      </c>
      <c r="F74" s="107">
        <f>($C$84/100)*E89</f>
        <v>3.6550000000000011</v>
      </c>
      <c r="G74" s="104"/>
    </row>
    <row r="75" spans="1:7" x14ac:dyDescent="0.2">
      <c r="A75" s="104"/>
      <c r="B75" s="104" t="s">
        <v>82</v>
      </c>
      <c r="C75" s="96">
        <v>0</v>
      </c>
      <c r="D75" s="96">
        <f>($C$85/100)*C90</f>
        <v>0.5</v>
      </c>
      <c r="E75" s="96">
        <f>($C$85/100)*D90</f>
        <v>0.5</v>
      </c>
      <c r="F75" s="96">
        <f>($C$85/100)*E90</f>
        <v>-1.8169</v>
      </c>
      <c r="G75" s="104"/>
    </row>
    <row r="76" spans="1:7" x14ac:dyDescent="0.2">
      <c r="A76" s="104"/>
      <c r="B76" s="62" t="s">
        <v>83</v>
      </c>
      <c r="C76" s="97">
        <f>C73+C74+C75</f>
        <v>0</v>
      </c>
      <c r="D76" s="97">
        <f>D73+D74+D75</f>
        <v>0.5</v>
      </c>
      <c r="E76" s="97">
        <f>E73+E74+E75</f>
        <v>4.1550000000000011</v>
      </c>
      <c r="F76" s="97">
        <f>F73+F74+F75</f>
        <v>1.8381000000000012</v>
      </c>
      <c r="G76" s="104"/>
    </row>
    <row r="77" spans="1:7" x14ac:dyDescent="0.2">
      <c r="A77" s="104"/>
      <c r="B77" s="62" t="s">
        <v>84</v>
      </c>
      <c r="C77" s="96">
        <f>C52</f>
        <v>71</v>
      </c>
      <c r="D77" s="96">
        <f>-D45</f>
        <v>72.600000000000023</v>
      </c>
      <c r="E77" s="96">
        <f>-E45</f>
        <v>-120</v>
      </c>
      <c r="F77" s="96">
        <f>-F45</f>
        <v>-170.29999999999995</v>
      </c>
      <c r="G77" s="104"/>
    </row>
    <row r="78" spans="1:7" ht="13.5" thickBot="1" x14ac:dyDescent="0.25">
      <c r="A78" s="104"/>
      <c r="B78" s="62"/>
      <c r="C78" s="97"/>
      <c r="D78" s="97"/>
      <c r="E78" s="97"/>
      <c r="F78" s="97"/>
      <c r="G78" s="104"/>
    </row>
    <row r="79" spans="1:7" ht="13.5" thickBot="1" x14ac:dyDescent="0.25">
      <c r="A79" s="104"/>
      <c r="B79" s="98" t="s">
        <v>85</v>
      </c>
      <c r="C79" s="99">
        <f>C76+C77</f>
        <v>71</v>
      </c>
      <c r="D79" s="99">
        <f>D76+D77</f>
        <v>73.100000000000023</v>
      </c>
      <c r="E79" s="99">
        <f>E76+E77</f>
        <v>-115.845</v>
      </c>
      <c r="F79" s="99">
        <f>F76+F77</f>
        <v>-168.46189999999996</v>
      </c>
      <c r="G79" s="104"/>
    </row>
    <row r="80" spans="1:7" x14ac:dyDescent="0.2">
      <c r="A80" s="104"/>
      <c r="B80" s="62"/>
      <c r="C80" s="62"/>
      <c r="D80" s="62"/>
      <c r="E80" s="62"/>
      <c r="F80" s="62"/>
      <c r="G80" s="62"/>
    </row>
    <row r="81" spans="1:7" x14ac:dyDescent="0.2">
      <c r="A81" s="62"/>
      <c r="B81" s="62" t="s">
        <v>86</v>
      </c>
      <c r="C81" s="62"/>
      <c r="D81" s="62"/>
      <c r="E81" s="62"/>
      <c r="F81" s="62"/>
      <c r="G81" s="62"/>
    </row>
    <row r="82" spans="1:7" x14ac:dyDescent="0.2">
      <c r="A82" s="62"/>
      <c r="B82" s="118" t="s">
        <v>102</v>
      </c>
      <c r="C82" s="117">
        <v>100</v>
      </c>
      <c r="D82" s="62"/>
      <c r="E82" s="62"/>
      <c r="F82" s="62"/>
      <c r="G82" s="62"/>
    </row>
    <row r="83" spans="1:7" x14ac:dyDescent="0.2">
      <c r="A83" s="62"/>
      <c r="B83" s="62" t="s">
        <v>87</v>
      </c>
      <c r="C83" s="108">
        <v>2.5</v>
      </c>
      <c r="D83" s="62"/>
      <c r="E83" s="62"/>
      <c r="F83" s="62"/>
      <c r="G83" s="62"/>
    </row>
    <row r="84" spans="1:7" x14ac:dyDescent="0.2">
      <c r="A84" s="62"/>
      <c r="B84" s="62" t="s">
        <v>88</v>
      </c>
      <c r="C84" s="108">
        <v>5</v>
      </c>
      <c r="D84" s="62"/>
      <c r="E84" s="62"/>
      <c r="F84" s="62"/>
      <c r="G84" s="62"/>
    </row>
    <row r="85" spans="1:7" x14ac:dyDescent="0.2">
      <c r="A85" s="62"/>
      <c r="B85" s="62" t="s">
        <v>89</v>
      </c>
      <c r="C85" s="108">
        <v>2</v>
      </c>
      <c r="D85" s="62"/>
      <c r="E85" s="62"/>
      <c r="F85" s="62"/>
      <c r="G85" s="62"/>
    </row>
    <row r="86" spans="1:7" ht="13.5" thickBot="1" x14ac:dyDescent="0.25">
      <c r="A86" s="62"/>
      <c r="G86" s="62"/>
    </row>
    <row r="87" spans="1:7" x14ac:dyDescent="0.2">
      <c r="A87" s="62"/>
      <c r="B87" s="101" t="s">
        <v>75</v>
      </c>
      <c r="C87" s="102"/>
      <c r="D87" s="102"/>
      <c r="E87" s="102"/>
      <c r="F87" s="103"/>
      <c r="G87" s="62"/>
    </row>
    <row r="88" spans="1:7" x14ac:dyDescent="0.2">
      <c r="A88" s="62"/>
      <c r="B88" s="105" t="s">
        <v>76</v>
      </c>
      <c r="C88" s="111">
        <f>+C60-C64</f>
        <v>0</v>
      </c>
      <c r="D88" s="111">
        <f>+C88+D60-D64</f>
        <v>0</v>
      </c>
      <c r="E88" s="111">
        <f>+D88+E60-E64</f>
        <v>0</v>
      </c>
      <c r="F88" s="112">
        <f>+E88+F60-F64</f>
        <v>0</v>
      </c>
      <c r="G88" s="62"/>
    </row>
    <row r="89" spans="1:7" x14ac:dyDescent="0.2">
      <c r="A89" s="62"/>
      <c r="B89" s="105" t="s">
        <v>77</v>
      </c>
      <c r="C89" s="111">
        <f>+C61-C65</f>
        <v>0</v>
      </c>
      <c r="D89" s="111">
        <f>C89+D61-D65</f>
        <v>73.100000000000023</v>
      </c>
      <c r="E89" s="111">
        <f>D89+E61-E65</f>
        <v>73.100000000000023</v>
      </c>
      <c r="F89" s="112">
        <f>E89+F61-F65</f>
        <v>73.100000000000023</v>
      </c>
      <c r="G89" s="62"/>
    </row>
    <row r="90" spans="1:7" ht="13.5" thickBot="1" x14ac:dyDescent="0.25">
      <c r="A90" s="62"/>
      <c r="B90" s="106" t="s">
        <v>78</v>
      </c>
      <c r="C90" s="113">
        <f>+C68-C69</f>
        <v>25</v>
      </c>
      <c r="D90" s="113">
        <f>+C90+D68-D69</f>
        <v>25</v>
      </c>
      <c r="E90" s="113">
        <f>+D90+E68-E69</f>
        <v>-90.844999999999999</v>
      </c>
      <c r="F90" s="114">
        <f>+E90+F68-F69</f>
        <v>-259.30689999999993</v>
      </c>
      <c r="G90" s="62"/>
    </row>
    <row r="91" spans="1:7" x14ac:dyDescent="0.2">
      <c r="A91" s="62"/>
      <c r="B91" s="62"/>
      <c r="C91" s="62"/>
      <c r="D91" s="62"/>
      <c r="E91" s="62"/>
      <c r="F91" s="62"/>
      <c r="G91" s="62"/>
    </row>
    <row r="92" spans="1:7" hidden="1" x14ac:dyDescent="0.2">
      <c r="A92" s="62"/>
      <c r="G92" s="62"/>
    </row>
    <row r="93" spans="1:7" hidden="1" x14ac:dyDescent="0.2">
      <c r="A93" s="62"/>
      <c r="G93" s="62"/>
    </row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</sheetData>
  <mergeCells count="2">
    <mergeCell ref="B27:G27"/>
    <mergeCell ref="B54:G54"/>
  </mergeCells>
  <phoneticPr fontId="0" type="noConversion"/>
  <dataValidations count="2">
    <dataValidation type="decimal" allowBlank="1" showInputMessage="1" showErrorMessage="1" sqref="C83:C85">
      <formula1>0</formula1>
      <formula2>100</formula2>
    </dataValidation>
    <dataValidation type="decimal" operator="greaterThanOrEqual" allowBlank="1" showInputMessage="1" showErrorMessage="1" sqref="C33:F33 C51:F51 C37:F42">
      <formula1>0</formula1>
    </dataValidation>
  </dataValidations>
  <pageMargins left="0.75" right="0.75" top="1" bottom="1" header="0.5" footer="0.5"/>
  <pageSetup scale="66" orientation="portrait" horizontalDpi="300" verticalDpi="300" r:id="rId1"/>
  <headerFooter alignWithMargins="0">
    <oddFooter xml:space="preserve">&amp;CCopyright © 2011 McGraw-Hill/Irwin </oddFooter>
  </headerFooter>
  <rowBreaks count="1" manualBreakCount="1">
    <brk id="92" max="7" man="1"/>
  </rowBreaks>
  <colBreaks count="1" manualBreakCount="1">
    <brk id="8" min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zoomScaleNormal="100" workbookViewId="0"/>
  </sheetViews>
  <sheetFormatPr defaultColWidth="0" defaultRowHeight="0" customHeight="1" zeroHeight="1" x14ac:dyDescent="0.2"/>
  <cols>
    <col min="1" max="1" width="9.140625" style="75" customWidth="1"/>
    <col min="2" max="2" width="31.85546875" style="75" customWidth="1"/>
    <col min="3" max="4" width="13.140625" style="75" customWidth="1"/>
    <col min="5" max="5" width="14.140625" style="75" customWidth="1"/>
    <col min="6" max="6" width="13" style="75" customWidth="1"/>
    <col min="7" max="7" width="12" style="75" customWidth="1"/>
    <col min="8" max="8" width="6.28515625" style="34" customWidth="1"/>
    <col min="9" max="9" width="9.140625" style="34" customWidth="1"/>
  </cols>
  <sheetData>
    <row r="1" spans="1:9" ht="30" x14ac:dyDescent="0.4">
      <c r="A1" s="19" t="s">
        <v>0</v>
      </c>
      <c r="B1" s="1"/>
      <c r="C1" s="3"/>
      <c r="D1" s="3"/>
      <c r="E1" s="3"/>
      <c r="F1" s="3"/>
      <c r="G1" s="3"/>
      <c r="H1" s="3"/>
      <c r="I1" s="3"/>
    </row>
    <row r="2" spans="1:9" ht="18" x14ac:dyDescent="0.2">
      <c r="A2" s="20" t="s">
        <v>154</v>
      </c>
      <c r="B2" s="1"/>
      <c r="C2" s="3"/>
      <c r="D2" s="3"/>
      <c r="E2" s="3"/>
      <c r="F2" s="3"/>
      <c r="G2" s="3"/>
      <c r="H2" s="3"/>
      <c r="I2" s="3"/>
    </row>
    <row r="3" spans="1:9" ht="18.75" x14ac:dyDescent="0.2">
      <c r="A3" s="4"/>
      <c r="B3" s="5"/>
      <c r="C3" s="5"/>
      <c r="D3" s="5"/>
      <c r="E3" s="5"/>
      <c r="F3" s="5"/>
      <c r="G3" s="5"/>
      <c r="H3" s="5"/>
      <c r="I3" s="5"/>
    </row>
    <row r="4" spans="1:9" ht="15.75" x14ac:dyDescent="0.2">
      <c r="A4" s="7" t="s">
        <v>90</v>
      </c>
      <c r="B4" s="2"/>
      <c r="C4" s="8"/>
      <c r="D4" s="8"/>
      <c r="E4" s="8"/>
      <c r="F4" s="8"/>
      <c r="G4" s="3"/>
      <c r="H4" s="3"/>
      <c r="I4" s="1"/>
    </row>
    <row r="5" spans="1:9" ht="15" x14ac:dyDescent="0.2">
      <c r="A5" s="21" t="s">
        <v>103</v>
      </c>
      <c r="B5" s="1"/>
      <c r="C5" s="8"/>
      <c r="D5" s="8"/>
      <c r="E5" s="8"/>
      <c r="F5" s="8"/>
      <c r="G5" s="3"/>
      <c r="H5" s="3"/>
      <c r="I5" s="1"/>
    </row>
    <row r="6" spans="1:9" ht="12.75" x14ac:dyDescent="0.2">
      <c r="A6" s="6"/>
      <c r="B6" s="18"/>
      <c r="C6" s="18"/>
      <c r="D6" s="18"/>
      <c r="E6" s="18"/>
      <c r="F6" s="18"/>
      <c r="G6" s="6"/>
      <c r="H6"/>
      <c r="I6"/>
    </row>
    <row r="7" spans="1:9" ht="12.75" x14ac:dyDescent="0.2">
      <c r="A7" s="29"/>
      <c r="B7" s="23" t="s">
        <v>104</v>
      </c>
      <c r="C7" s="31"/>
      <c r="D7" s="31"/>
      <c r="E7" s="31"/>
      <c r="F7" s="31"/>
      <c r="G7" s="29"/>
      <c r="H7" s="30"/>
      <c r="I7" s="30"/>
    </row>
    <row r="8" spans="1:9" ht="12.75" x14ac:dyDescent="0.2">
      <c r="A8" s="29"/>
      <c r="B8" s="30" t="s">
        <v>105</v>
      </c>
      <c r="C8" s="31"/>
      <c r="D8" s="31"/>
      <c r="E8" s="31"/>
      <c r="F8" s="31"/>
      <c r="G8" s="29"/>
      <c r="H8" s="30"/>
      <c r="I8" s="30"/>
    </row>
    <row r="9" spans="1:9" ht="12.75" x14ac:dyDescent="0.2">
      <c r="A9" s="29"/>
      <c r="B9" s="174" t="s">
        <v>153</v>
      </c>
      <c r="C9" s="31"/>
      <c r="D9" s="31"/>
      <c r="E9" s="31"/>
      <c r="F9" s="31"/>
      <c r="G9" s="29"/>
      <c r="H9" s="30"/>
      <c r="I9" s="30"/>
    </row>
    <row r="10" spans="1:9" ht="12.75" x14ac:dyDescent="0.2">
      <c r="A10" s="29"/>
      <c r="B10" s="32" t="s">
        <v>106</v>
      </c>
      <c r="C10" s="31"/>
      <c r="D10" s="31"/>
      <c r="E10" s="31"/>
      <c r="F10" s="31"/>
      <c r="G10" s="29"/>
      <c r="H10" s="30"/>
      <c r="I10" s="30"/>
    </row>
    <row r="11" spans="1:9" ht="12.75" x14ac:dyDescent="0.2">
      <c r="A11" s="29"/>
      <c r="B11" s="32" t="s">
        <v>107</v>
      </c>
      <c r="C11" s="31"/>
      <c r="D11" s="31"/>
      <c r="E11" s="31"/>
      <c r="F11" s="31"/>
      <c r="G11" s="29"/>
      <c r="H11" s="30"/>
      <c r="I11" s="30"/>
    </row>
    <row r="12" spans="1:9" ht="12.75" x14ac:dyDescent="0.2">
      <c r="A12" s="29"/>
      <c r="B12" s="32" t="s">
        <v>108</v>
      </c>
      <c r="C12" s="31"/>
      <c r="D12" s="31"/>
      <c r="E12" s="31"/>
      <c r="F12" s="31"/>
      <c r="G12" s="29"/>
      <c r="H12" s="30"/>
      <c r="I12" s="30"/>
    </row>
    <row r="13" spans="1:9" ht="12.75" x14ac:dyDescent="0.2">
      <c r="A13" s="29"/>
      <c r="B13" s="32" t="s">
        <v>109</v>
      </c>
      <c r="C13" s="31"/>
      <c r="D13" s="31"/>
      <c r="E13" s="31"/>
      <c r="F13" s="31"/>
      <c r="G13" s="29"/>
      <c r="H13" s="30"/>
      <c r="I13" s="30"/>
    </row>
    <row r="14" spans="1:9" ht="12.75" x14ac:dyDescent="0.2">
      <c r="A14" s="29"/>
      <c r="B14" s="121" t="s">
        <v>110</v>
      </c>
      <c r="C14" s="31"/>
      <c r="D14" s="31"/>
      <c r="E14" s="31"/>
      <c r="F14" s="31"/>
      <c r="G14" s="29"/>
      <c r="H14" s="30"/>
      <c r="I14" s="30"/>
    </row>
    <row r="15" spans="1:9" ht="12.75" x14ac:dyDescent="0.2">
      <c r="A15" s="29"/>
      <c r="B15" s="121" t="s">
        <v>111</v>
      </c>
      <c r="C15" s="31"/>
      <c r="D15" s="31"/>
      <c r="E15" s="31"/>
      <c r="F15" s="31"/>
      <c r="G15" s="29"/>
      <c r="H15" s="30"/>
      <c r="I15" s="30"/>
    </row>
    <row r="16" spans="1:9" ht="12.75" x14ac:dyDescent="0.2">
      <c r="A16" s="29"/>
      <c r="C16" s="31"/>
      <c r="D16" s="31"/>
      <c r="E16" s="31"/>
      <c r="F16" s="31"/>
      <c r="G16" s="29"/>
      <c r="H16" s="30"/>
      <c r="I16" s="30"/>
    </row>
    <row r="17" spans="1:9" s="10" customFormat="1" ht="12.75" x14ac:dyDescent="0.2">
      <c r="A17" s="33"/>
      <c r="B17" s="11"/>
      <c r="C17" s="33"/>
      <c r="D17" s="33"/>
      <c r="E17" s="33"/>
      <c r="F17" s="33"/>
      <c r="G17" s="33"/>
      <c r="H17" s="33"/>
      <c r="I17" s="33"/>
    </row>
    <row r="18" spans="1:9" ht="12.75" x14ac:dyDescent="0.2">
      <c r="A18" s="29"/>
      <c r="B18" s="28" t="s">
        <v>151</v>
      </c>
      <c r="C18" s="34"/>
      <c r="D18" s="34"/>
      <c r="E18" s="34"/>
      <c r="F18" s="34"/>
      <c r="G18" s="34"/>
    </row>
    <row r="19" spans="1:9" ht="15.75" x14ac:dyDescent="0.2">
      <c r="A19" s="119" t="str">
        <f>+A4</f>
        <v>Chapter 29</v>
      </c>
      <c r="B19" s="36"/>
      <c r="C19" s="37"/>
      <c r="D19" s="37"/>
      <c r="E19" s="37"/>
      <c r="F19" s="37"/>
      <c r="G19" s="38"/>
      <c r="H19" s="38"/>
      <c r="I19" s="39"/>
    </row>
    <row r="20" spans="1:9" ht="15" x14ac:dyDescent="0.2">
      <c r="A20" s="120" t="str">
        <f>+A5</f>
        <v>Question # 20</v>
      </c>
      <c r="B20" s="37"/>
      <c r="C20" s="37"/>
      <c r="D20" s="37"/>
      <c r="E20" s="37"/>
      <c r="F20" s="37"/>
      <c r="G20" s="38"/>
      <c r="H20" s="38"/>
      <c r="I20" s="39"/>
    </row>
    <row r="21" spans="1:9" ht="12.75" x14ac:dyDescent="0.2">
      <c r="A21" s="40"/>
      <c r="B21" s="37"/>
      <c r="C21" s="37"/>
      <c r="D21" s="37"/>
      <c r="E21" s="37"/>
      <c r="F21" s="37"/>
      <c r="G21" s="38"/>
      <c r="H21" s="38"/>
      <c r="I21" s="39"/>
    </row>
    <row r="22" spans="1:9" ht="12.75" x14ac:dyDescent="0.2">
      <c r="A22" s="40"/>
      <c r="B22" s="41" t="s">
        <v>1</v>
      </c>
      <c r="C22" s="24"/>
      <c r="D22" s="14"/>
      <c r="E22" s="71"/>
      <c r="F22" s="71"/>
      <c r="G22" s="35"/>
    </row>
    <row r="23" spans="1:9" ht="12.75" x14ac:dyDescent="0.2">
      <c r="A23" s="35"/>
      <c r="B23" s="42" t="s">
        <v>2</v>
      </c>
      <c r="C23" s="16"/>
      <c r="D23" s="14"/>
      <c r="E23" s="71"/>
      <c r="F23" s="71"/>
      <c r="G23" s="35"/>
    </row>
    <row r="24" spans="1:9" ht="12.75" x14ac:dyDescent="0.2">
      <c r="A24" s="35"/>
      <c r="B24" s="43" t="s">
        <v>3</v>
      </c>
      <c r="C24" s="16"/>
      <c r="D24" s="14"/>
      <c r="E24" s="71"/>
      <c r="F24" s="71"/>
      <c r="G24" s="35"/>
    </row>
    <row r="25" spans="1:9" ht="12.75" x14ac:dyDescent="0.2">
      <c r="A25" s="35"/>
      <c r="B25" s="43" t="s">
        <v>4</v>
      </c>
      <c r="C25" s="16"/>
      <c r="D25" s="14"/>
      <c r="E25" s="71"/>
      <c r="F25" s="71"/>
      <c r="G25" s="35"/>
    </row>
    <row r="26" spans="1:9" ht="12.75" x14ac:dyDescent="0.2">
      <c r="A26" s="35"/>
      <c r="B26" s="44"/>
      <c r="C26" s="45"/>
      <c r="D26" s="45"/>
      <c r="E26" s="45"/>
      <c r="F26" s="45"/>
      <c r="G26" s="45"/>
      <c r="H26" s="45"/>
      <c r="I26" s="45"/>
    </row>
    <row r="27" spans="1:9" ht="12.75" x14ac:dyDescent="0.2">
      <c r="A27" s="35"/>
      <c r="B27" s="44"/>
      <c r="C27" s="45"/>
      <c r="D27" s="45"/>
      <c r="E27" s="45"/>
      <c r="F27" s="45"/>
      <c r="G27" s="45"/>
      <c r="H27" s="45"/>
      <c r="I27" s="45"/>
    </row>
    <row r="28" spans="1:9" ht="12.75" x14ac:dyDescent="0.2">
      <c r="A28" s="35"/>
      <c r="B28" s="126" t="s">
        <v>138</v>
      </c>
      <c r="C28" s="126"/>
      <c r="D28" s="126"/>
      <c r="E28" s="126"/>
      <c r="F28" s="126"/>
      <c r="G28" s="126"/>
      <c r="H28" s="126"/>
      <c r="I28" s="124"/>
    </row>
    <row r="29" spans="1:9" ht="12.75" x14ac:dyDescent="0.2">
      <c r="A29" s="35"/>
      <c r="B29" s="155" t="s">
        <v>148</v>
      </c>
      <c r="C29" s="45"/>
      <c r="D29" s="45"/>
      <c r="E29" s="45"/>
      <c r="F29" s="45"/>
      <c r="G29" s="45"/>
      <c r="H29" s="45"/>
      <c r="I29" s="45"/>
    </row>
    <row r="30" spans="1:9" ht="13.5" thickBot="1" x14ac:dyDescent="0.25">
      <c r="A30" s="29"/>
      <c r="B30" s="132" t="s">
        <v>112</v>
      </c>
      <c r="C30" s="133">
        <v>2012</v>
      </c>
      <c r="D30" s="133">
        <v>2013</v>
      </c>
      <c r="E30" s="134">
        <v>2014</v>
      </c>
      <c r="F30" s="48"/>
      <c r="G30" s="48"/>
      <c r="H30" s="48"/>
      <c r="I30" s="48"/>
    </row>
    <row r="31" spans="1:9" ht="12.75" x14ac:dyDescent="0.2">
      <c r="A31" s="35"/>
      <c r="B31" s="135" t="s">
        <v>113</v>
      </c>
      <c r="C31" s="136">
        <v>2200</v>
      </c>
      <c r="D31" s="136">
        <f>C31*(1+D72)</f>
        <v>2200</v>
      </c>
      <c r="E31" s="137">
        <f>D31*(1+D72)</f>
        <v>2200</v>
      </c>
      <c r="I31" s="122"/>
    </row>
    <row r="32" spans="1:9" ht="12.75" x14ac:dyDescent="0.2">
      <c r="A32" s="34"/>
      <c r="B32" s="135" t="s">
        <v>114</v>
      </c>
      <c r="C32" s="136">
        <v>2055</v>
      </c>
      <c r="D32" s="136">
        <f>C32*(1+D73)</f>
        <v>2055</v>
      </c>
      <c r="E32" s="137">
        <f>D32*(1+D73)</f>
        <v>2055</v>
      </c>
      <c r="I32" s="75"/>
    </row>
    <row r="33" spans="1:9" ht="26.25" thickBot="1" x14ac:dyDescent="0.25">
      <c r="A33" s="34"/>
      <c r="B33" s="135" t="s">
        <v>115</v>
      </c>
      <c r="C33" s="125">
        <v>20</v>
      </c>
      <c r="D33" s="125">
        <f>D74*C58</f>
        <v>0</v>
      </c>
      <c r="E33" s="138">
        <f>D74*D58</f>
        <v>0</v>
      </c>
      <c r="I33" s="75"/>
    </row>
    <row r="34" spans="1:9" ht="12.75" x14ac:dyDescent="0.2">
      <c r="A34" s="34"/>
      <c r="B34" s="135" t="s">
        <v>116</v>
      </c>
      <c r="C34" s="136">
        <f>C31-C32-C33</f>
        <v>125</v>
      </c>
      <c r="D34" s="136">
        <f>D31-D32-D33</f>
        <v>145</v>
      </c>
      <c r="E34" s="137">
        <f>E31-E32-E33</f>
        <v>145</v>
      </c>
      <c r="I34" s="75"/>
    </row>
    <row r="35" spans="1:9" ht="25.5" x14ac:dyDescent="0.2">
      <c r="A35" s="34"/>
      <c r="B35" s="135" t="s">
        <v>117</v>
      </c>
      <c r="C35" s="139">
        <v>5</v>
      </c>
      <c r="D35" s="139">
        <f>C60*D75</f>
        <v>0</v>
      </c>
      <c r="E35" s="140">
        <f>D60*D75</f>
        <v>0</v>
      </c>
      <c r="I35" s="75"/>
    </row>
    <row r="36" spans="1:9" ht="13.5" thickBot="1" x14ac:dyDescent="0.25">
      <c r="A36" s="34"/>
      <c r="B36" s="135" t="s">
        <v>118</v>
      </c>
      <c r="C36" s="125">
        <v>60</v>
      </c>
      <c r="D36" s="125">
        <f>(D34-D35)*D77</f>
        <v>0</v>
      </c>
      <c r="E36" s="141">
        <f>(E34-E35)*D77</f>
        <v>0</v>
      </c>
      <c r="I36" s="75"/>
    </row>
    <row r="37" spans="1:9" ht="12.75" x14ac:dyDescent="0.2">
      <c r="A37" s="34"/>
      <c r="B37" s="142" t="s">
        <v>119</v>
      </c>
      <c r="C37" s="143">
        <f>C36</f>
        <v>60</v>
      </c>
      <c r="D37" s="143">
        <f>D36</f>
        <v>0</v>
      </c>
      <c r="E37" s="144">
        <f>E36</f>
        <v>0</v>
      </c>
      <c r="I37" s="75"/>
    </row>
    <row r="38" spans="1:9" ht="12.75" x14ac:dyDescent="0.2">
      <c r="A38" s="34"/>
      <c r="C38" s="123"/>
      <c r="D38" s="123"/>
      <c r="I38" s="75"/>
    </row>
    <row r="39" spans="1:9" ht="12.75" x14ac:dyDescent="0.2">
      <c r="A39" s="34"/>
      <c r="C39" s="123"/>
      <c r="D39" s="123"/>
      <c r="I39" s="75"/>
    </row>
    <row r="40" spans="1:9" ht="13.5" thickBot="1" x14ac:dyDescent="0.25">
      <c r="A40" s="34"/>
      <c r="B40" s="150" t="s">
        <v>120</v>
      </c>
      <c r="C40" s="133">
        <v>2012</v>
      </c>
      <c r="D40" s="133">
        <v>2013</v>
      </c>
      <c r="E40" s="134">
        <v>2014</v>
      </c>
      <c r="G40" s="123"/>
      <c r="H40" s="75"/>
      <c r="I40" s="75"/>
    </row>
    <row r="41" spans="1:9" ht="12.75" x14ac:dyDescent="0.2">
      <c r="A41" s="34"/>
      <c r="B41" s="151" t="s">
        <v>121</v>
      </c>
      <c r="C41" s="139"/>
      <c r="D41" s="139"/>
      <c r="E41" s="145"/>
      <c r="G41" s="123"/>
      <c r="H41" s="75"/>
      <c r="I41" s="75"/>
    </row>
    <row r="42" spans="1:9" ht="12.75" x14ac:dyDescent="0.2">
      <c r="A42" s="34"/>
      <c r="B42" s="147" t="s">
        <v>119</v>
      </c>
      <c r="C42" s="139">
        <f>C37</f>
        <v>60</v>
      </c>
      <c r="D42" s="139">
        <f>D37</f>
        <v>0</v>
      </c>
      <c r="E42" s="148">
        <f>E37</f>
        <v>0</v>
      </c>
      <c r="G42" s="123"/>
      <c r="H42" s="75"/>
      <c r="I42" s="131"/>
    </row>
    <row r="43" spans="1:9" ht="13.5" thickBot="1" x14ac:dyDescent="0.25">
      <c r="A43" s="34"/>
      <c r="B43" s="147" t="s">
        <v>27</v>
      </c>
      <c r="C43" s="125">
        <f>C33</f>
        <v>20</v>
      </c>
      <c r="D43" s="125">
        <f>D33</f>
        <v>0</v>
      </c>
      <c r="E43" s="138">
        <f>E33</f>
        <v>0</v>
      </c>
      <c r="F43" s="123"/>
      <c r="G43" s="123"/>
      <c r="H43" s="75"/>
      <c r="I43" s="75"/>
    </row>
    <row r="44" spans="1:9" ht="12.75" x14ac:dyDescent="0.2">
      <c r="A44" s="34"/>
      <c r="B44" s="147" t="s">
        <v>122</v>
      </c>
      <c r="C44" s="139">
        <v>80</v>
      </c>
      <c r="D44" s="139">
        <f>D42+D43</f>
        <v>0</v>
      </c>
      <c r="E44" s="148">
        <f>E42+E43</f>
        <v>0</v>
      </c>
      <c r="H44" s="75"/>
      <c r="I44" s="75"/>
    </row>
    <row r="45" spans="1:9" ht="12.75" x14ac:dyDescent="0.2">
      <c r="A45" s="34"/>
      <c r="B45" s="147" t="s">
        <v>123</v>
      </c>
      <c r="C45" s="139">
        <v>30</v>
      </c>
      <c r="D45" s="139">
        <f>D53</f>
        <v>0</v>
      </c>
      <c r="E45" s="148">
        <f>E53</f>
        <v>0</v>
      </c>
      <c r="G45" s="130"/>
      <c r="H45" s="130"/>
      <c r="I45" s="75"/>
    </row>
    <row r="46" spans="1:9" ht="13.5" thickBot="1" x14ac:dyDescent="0.25">
      <c r="A46" s="34"/>
      <c r="B46" s="147" t="s">
        <v>124</v>
      </c>
      <c r="C46" s="125">
        <v>0</v>
      </c>
      <c r="D46" s="125">
        <v>0</v>
      </c>
      <c r="E46" s="138">
        <v>0</v>
      </c>
      <c r="H46" s="75"/>
      <c r="I46" s="75"/>
    </row>
    <row r="47" spans="1:9" ht="12.75" x14ac:dyDescent="0.2">
      <c r="A47" s="34"/>
      <c r="B47" s="147" t="s">
        <v>34</v>
      </c>
      <c r="C47" s="139">
        <v>110</v>
      </c>
      <c r="D47" s="139">
        <f>D45+D44</f>
        <v>0</v>
      </c>
      <c r="E47" s="140">
        <f>E45+E44</f>
        <v>0</v>
      </c>
      <c r="H47" s="75"/>
      <c r="I47" s="75"/>
    </row>
    <row r="48" spans="1:9" ht="12.75" x14ac:dyDescent="0.2">
      <c r="A48" s="34"/>
      <c r="B48" s="151" t="s">
        <v>125</v>
      </c>
      <c r="C48" s="139"/>
      <c r="D48" s="139"/>
      <c r="E48" s="140"/>
      <c r="H48" s="75"/>
      <c r="I48" s="75"/>
    </row>
    <row r="49" spans="1:9" ht="12.75" x14ac:dyDescent="0.2">
      <c r="A49" s="34"/>
      <c r="B49" s="147" t="s">
        <v>126</v>
      </c>
      <c r="C49" s="139">
        <v>50</v>
      </c>
      <c r="D49" s="139">
        <f>D57-C57</f>
        <v>0</v>
      </c>
      <c r="E49" s="140">
        <f>E57-D57</f>
        <v>0</v>
      </c>
      <c r="H49" s="75"/>
      <c r="I49" s="75"/>
    </row>
    <row r="50" spans="1:9" ht="12.75" x14ac:dyDescent="0.2">
      <c r="A50" s="34"/>
      <c r="B50" s="147" t="s">
        <v>127</v>
      </c>
      <c r="C50" s="139">
        <v>30</v>
      </c>
      <c r="D50" s="139">
        <f>D58-C58</f>
        <v>0</v>
      </c>
      <c r="E50" s="140">
        <f>E58-D58</f>
        <v>0</v>
      </c>
      <c r="H50" s="75"/>
      <c r="I50" s="75"/>
    </row>
    <row r="51" spans="1:9" ht="13.5" thickBot="1" x14ac:dyDescent="0.25">
      <c r="A51" s="34"/>
      <c r="B51" s="147" t="s">
        <v>128</v>
      </c>
      <c r="C51" s="125">
        <v>30</v>
      </c>
      <c r="D51" s="125">
        <f>D42*D78</f>
        <v>0</v>
      </c>
      <c r="E51" s="141">
        <f>E42*D78</f>
        <v>0</v>
      </c>
      <c r="H51" s="75"/>
      <c r="I51" s="75"/>
    </row>
    <row r="52" spans="1:9" ht="12.75" x14ac:dyDescent="0.2">
      <c r="A52" s="34"/>
      <c r="B52" s="147" t="s">
        <v>129</v>
      </c>
      <c r="C52" s="139">
        <v>110</v>
      </c>
      <c r="D52" s="139">
        <f>SUM(D49:D51)</f>
        <v>0</v>
      </c>
      <c r="E52" s="148">
        <f>SUM(E49:E51)</f>
        <v>0</v>
      </c>
      <c r="H52" s="75"/>
      <c r="I52" s="75"/>
    </row>
    <row r="53" spans="1:9" ht="12.75" x14ac:dyDescent="0.2">
      <c r="A53" s="34"/>
      <c r="B53" s="149" t="s">
        <v>130</v>
      </c>
      <c r="C53" s="143">
        <v>30</v>
      </c>
      <c r="D53" s="143">
        <f>D52-D44</f>
        <v>0</v>
      </c>
      <c r="E53" s="144">
        <f>E52-E44</f>
        <v>0</v>
      </c>
      <c r="H53" s="75"/>
      <c r="I53" s="75"/>
    </row>
    <row r="54" spans="1:9" ht="12.75" x14ac:dyDescent="0.2">
      <c r="A54" s="34"/>
      <c r="C54" s="123"/>
      <c r="D54" s="123"/>
      <c r="H54" s="75"/>
      <c r="I54" s="75"/>
    </row>
    <row r="55" spans="1:9" ht="12.75" x14ac:dyDescent="0.2">
      <c r="A55" s="34"/>
      <c r="H55" s="75"/>
      <c r="I55" s="75"/>
    </row>
    <row r="56" spans="1:9" ht="13.5" thickBot="1" x14ac:dyDescent="0.25">
      <c r="A56" s="34"/>
      <c r="B56" s="150" t="s">
        <v>131</v>
      </c>
      <c r="C56" s="133">
        <v>2012</v>
      </c>
      <c r="D56" s="133">
        <v>2013</v>
      </c>
      <c r="E56" s="134">
        <v>2014</v>
      </c>
      <c r="F56" s="122"/>
      <c r="G56" s="122"/>
      <c r="H56" s="75"/>
      <c r="I56" s="75"/>
    </row>
    <row r="57" spans="1:9" ht="12.75" x14ac:dyDescent="0.2">
      <c r="A57" s="34"/>
      <c r="B57" s="147" t="s">
        <v>132</v>
      </c>
      <c r="C57" s="139">
        <v>190</v>
      </c>
      <c r="D57" s="139">
        <f>C57*(1+D72)</f>
        <v>190</v>
      </c>
      <c r="E57" s="140">
        <f>D57*(1+D72)</f>
        <v>190</v>
      </c>
      <c r="H57" s="75"/>
      <c r="I57" s="75"/>
    </row>
    <row r="58" spans="1:9" ht="13.5" thickBot="1" x14ac:dyDescent="0.25">
      <c r="A58" s="34"/>
      <c r="B58" s="147" t="s">
        <v>133</v>
      </c>
      <c r="C58" s="125">
        <v>250</v>
      </c>
      <c r="D58" s="125">
        <f>C58*(1+D72)</f>
        <v>250</v>
      </c>
      <c r="E58" s="138">
        <f>D58*(1+D72)</f>
        <v>250</v>
      </c>
      <c r="H58" s="73"/>
      <c r="I58" s="73"/>
    </row>
    <row r="59" spans="1:9" ht="12.75" x14ac:dyDescent="0.2">
      <c r="A59" s="34"/>
      <c r="B59" s="147" t="s">
        <v>134</v>
      </c>
      <c r="C59" s="139">
        <v>440</v>
      </c>
      <c r="D59" s="139">
        <f>SUM(D57:D58)</f>
        <v>440</v>
      </c>
      <c r="E59" s="140">
        <f>SUM(E57:E58)</f>
        <v>440</v>
      </c>
      <c r="H59" s="73"/>
      <c r="I59" s="73"/>
    </row>
    <row r="60" spans="1:9" ht="12.75" x14ac:dyDescent="0.2">
      <c r="A60" s="34"/>
      <c r="B60" s="147" t="s">
        <v>15</v>
      </c>
      <c r="C60" s="139">
        <v>90</v>
      </c>
      <c r="D60" s="139">
        <f>C60+D53</f>
        <v>90</v>
      </c>
      <c r="E60" s="148">
        <f>D60+E53</f>
        <v>90</v>
      </c>
      <c r="H60" s="75"/>
      <c r="I60" s="75"/>
    </row>
    <row r="61" spans="1:9" ht="13.5" thickBot="1" x14ac:dyDescent="0.25">
      <c r="A61" s="34"/>
      <c r="B61" s="147" t="s">
        <v>135</v>
      </c>
      <c r="C61" s="125">
        <v>350</v>
      </c>
      <c r="D61" s="125">
        <f>D62-D60</f>
        <v>350</v>
      </c>
      <c r="E61" s="141">
        <f>E62-E60</f>
        <v>350</v>
      </c>
      <c r="H61" s="75"/>
      <c r="I61" s="75"/>
    </row>
    <row r="62" spans="1:9" ht="12.75" x14ac:dyDescent="0.2">
      <c r="A62" s="34"/>
      <c r="B62" s="149" t="s">
        <v>136</v>
      </c>
      <c r="C62" s="143">
        <f>C59</f>
        <v>440</v>
      </c>
      <c r="D62" s="143">
        <f>D59</f>
        <v>440</v>
      </c>
      <c r="E62" s="156">
        <f>E59</f>
        <v>440</v>
      </c>
      <c r="H62" s="75"/>
      <c r="I62" s="75"/>
    </row>
    <row r="63" spans="1:9" ht="12.75" x14ac:dyDescent="0.2">
      <c r="H63" s="73"/>
      <c r="I63" s="73"/>
    </row>
    <row r="64" spans="1:9" ht="12.75" x14ac:dyDescent="0.2">
      <c r="H64" s="73"/>
      <c r="I64" s="73"/>
    </row>
    <row r="65" spans="1:9" ht="12.75" x14ac:dyDescent="0.2">
      <c r="B65" s="121" t="s">
        <v>110</v>
      </c>
      <c r="H65" s="73"/>
      <c r="I65" s="73"/>
    </row>
    <row r="66" spans="1:9" ht="12.75" x14ac:dyDescent="0.2">
      <c r="B66" s="121"/>
      <c r="H66" s="73"/>
      <c r="I66" s="73"/>
    </row>
    <row r="67" spans="1:9" ht="13.5" thickBot="1" x14ac:dyDescent="0.25">
      <c r="A67" s="62"/>
      <c r="B67" s="157"/>
      <c r="C67" s="133">
        <v>2012</v>
      </c>
      <c r="D67" s="133">
        <v>2013</v>
      </c>
      <c r="E67" s="134">
        <v>2014</v>
      </c>
      <c r="H67" s="75"/>
      <c r="I67" s="75"/>
    </row>
    <row r="68" spans="1:9" ht="12.75" x14ac:dyDescent="0.2">
      <c r="A68" s="34"/>
      <c r="B68" s="135" t="s">
        <v>137</v>
      </c>
      <c r="C68" s="165"/>
      <c r="D68" s="165"/>
      <c r="E68" s="166"/>
      <c r="H68" s="75"/>
      <c r="I68" s="75"/>
    </row>
    <row r="69" spans="1:9" ht="12.75" x14ac:dyDescent="0.2">
      <c r="A69" s="34"/>
      <c r="B69" s="142" t="s">
        <v>146</v>
      </c>
      <c r="C69" s="167"/>
      <c r="D69" s="168"/>
      <c r="E69" s="169"/>
      <c r="H69" s="75"/>
      <c r="I69" s="75"/>
    </row>
    <row r="70" spans="1:9" ht="12.75" x14ac:dyDescent="0.2">
      <c r="A70" s="34"/>
      <c r="H70" s="75"/>
      <c r="I70" s="75"/>
    </row>
    <row r="71" spans="1:9" ht="12.75" x14ac:dyDescent="0.2">
      <c r="A71" s="34"/>
      <c r="B71" s="128" t="s">
        <v>143</v>
      </c>
      <c r="H71" s="75"/>
      <c r="I71" s="75"/>
    </row>
    <row r="72" spans="1:9" ht="12.75" x14ac:dyDescent="0.2">
      <c r="A72" s="34"/>
      <c r="B72" s="127" t="s">
        <v>139</v>
      </c>
      <c r="D72" s="153"/>
      <c r="E72" s="74"/>
      <c r="H72" s="75"/>
      <c r="I72" s="75"/>
    </row>
    <row r="73" spans="1:9" ht="12.75" x14ac:dyDescent="0.2">
      <c r="A73" s="34"/>
      <c r="B73" s="127" t="s">
        <v>140</v>
      </c>
      <c r="D73" s="154"/>
      <c r="E73" s="74"/>
      <c r="H73" s="75"/>
      <c r="I73" s="75"/>
    </row>
    <row r="74" spans="1:9" ht="12.75" x14ac:dyDescent="0.2">
      <c r="A74" s="34"/>
      <c r="B74" s="127" t="s">
        <v>141</v>
      </c>
      <c r="D74" s="154"/>
      <c r="E74" s="74"/>
      <c r="H74" s="75"/>
      <c r="I74" s="75"/>
    </row>
    <row r="75" spans="1:9" ht="12.75" x14ac:dyDescent="0.2">
      <c r="A75" s="34"/>
      <c r="B75" s="127" t="s">
        <v>142</v>
      </c>
      <c r="D75" s="154"/>
      <c r="E75" s="74"/>
      <c r="H75" s="75"/>
      <c r="I75" s="75"/>
    </row>
    <row r="76" spans="1:9" ht="12.75" x14ac:dyDescent="0.2">
      <c r="A76" s="34"/>
      <c r="B76" s="127" t="s">
        <v>147</v>
      </c>
      <c r="D76" s="154"/>
      <c r="E76" s="74"/>
      <c r="H76" s="75"/>
      <c r="I76" s="75"/>
    </row>
    <row r="77" spans="1:9" ht="12.75" x14ac:dyDescent="0.2">
      <c r="A77" s="34"/>
      <c r="B77" s="129" t="s">
        <v>144</v>
      </c>
      <c r="D77" s="154"/>
      <c r="E77" s="74"/>
      <c r="H77" s="75"/>
      <c r="I77" s="75"/>
    </row>
    <row r="78" spans="1:9" ht="12.75" x14ac:dyDescent="0.2">
      <c r="A78" s="34"/>
      <c r="B78" s="129" t="s">
        <v>145</v>
      </c>
      <c r="D78" s="153"/>
      <c r="H78" s="75"/>
      <c r="I78" s="75"/>
    </row>
    <row r="79" spans="1:9" ht="12.75" x14ac:dyDescent="0.2">
      <c r="A79" s="34"/>
      <c r="D79" s="74"/>
      <c r="E79" s="74"/>
      <c r="H79" s="75"/>
      <c r="I79" s="75"/>
    </row>
    <row r="80" spans="1:9" ht="12.75" x14ac:dyDescent="0.2">
      <c r="A80" s="34"/>
      <c r="H80" s="75"/>
      <c r="I80" s="75"/>
    </row>
    <row r="81" spans="1:9" ht="12.75" x14ac:dyDescent="0.2">
      <c r="B81" s="121" t="s">
        <v>111</v>
      </c>
      <c r="H81" s="75"/>
      <c r="I81" s="75"/>
    </row>
    <row r="82" spans="1:9" ht="15" x14ac:dyDescent="0.2">
      <c r="B82" s="161"/>
      <c r="C82" s="162"/>
      <c r="D82" s="162"/>
      <c r="E82" s="162"/>
      <c r="F82" s="162"/>
      <c r="G82" s="73"/>
      <c r="H82" s="73"/>
      <c r="I82" s="73"/>
    </row>
    <row r="83" spans="1:9" ht="12.75" x14ac:dyDescent="0.2">
      <c r="A83" s="73"/>
      <c r="B83" s="163"/>
      <c r="C83" s="164"/>
      <c r="D83" s="164"/>
      <c r="E83" s="164"/>
      <c r="F83" s="160"/>
      <c r="G83" s="73"/>
      <c r="H83" s="73"/>
      <c r="I83" s="73"/>
    </row>
    <row r="84" spans="1:9" ht="12.75" x14ac:dyDescent="0.2">
      <c r="A84" s="73"/>
      <c r="B84" s="163"/>
      <c r="C84" s="164"/>
      <c r="D84" s="164"/>
      <c r="E84" s="164"/>
      <c r="F84" s="160"/>
      <c r="H84" s="75"/>
      <c r="I84" s="75"/>
    </row>
    <row r="85" spans="1:9" ht="12.75" x14ac:dyDescent="0.2">
      <c r="B85" s="163"/>
      <c r="C85" s="164"/>
      <c r="D85" s="164"/>
      <c r="E85" s="164"/>
      <c r="F85" s="160"/>
    </row>
    <row r="86" spans="1:9" ht="12.75" x14ac:dyDescent="0.2">
      <c r="B86" s="163"/>
      <c r="C86" s="164"/>
      <c r="D86" s="164"/>
      <c r="E86" s="164"/>
      <c r="F86" s="160"/>
    </row>
    <row r="87" spans="1:9" ht="12.75" x14ac:dyDescent="0.2">
      <c r="B87" s="158"/>
      <c r="C87" s="158"/>
      <c r="D87" s="159"/>
      <c r="E87" s="158"/>
      <c r="F87" s="159"/>
    </row>
    <row r="88" spans="1:9" ht="12.75" x14ac:dyDescent="0.2">
      <c r="B88" s="158"/>
      <c r="C88" s="158"/>
      <c r="D88" s="159"/>
      <c r="E88" s="158"/>
      <c r="F88" s="159"/>
    </row>
    <row r="89" spans="1:9" ht="12.75" x14ac:dyDescent="0.2">
      <c r="D89" s="74"/>
      <c r="F89" s="74"/>
    </row>
    <row r="90" spans="1:9" ht="12.75" x14ac:dyDescent="0.2"/>
    <row r="91" spans="1:9" ht="12.75" hidden="1" x14ac:dyDescent="0.2"/>
    <row r="92" spans="1:9" ht="12.75" hidden="1" x14ac:dyDescent="0.2">
      <c r="B92" s="110"/>
      <c r="D92" s="74"/>
      <c r="F92" s="74"/>
    </row>
    <row r="93" spans="1:9" ht="12.75" hidden="1" x14ac:dyDescent="0.2">
      <c r="B93" s="110"/>
      <c r="D93" s="74"/>
      <c r="F93" s="74"/>
    </row>
    <row r="94" spans="1:9" ht="12.75" hidden="1" x14ac:dyDescent="0.2">
      <c r="D94" s="74"/>
      <c r="F94" s="74"/>
    </row>
    <row r="95" spans="1:9" ht="12.75" hidden="1" x14ac:dyDescent="0.2">
      <c r="D95" s="74"/>
      <c r="F95" s="74"/>
    </row>
    <row r="96" spans="1:9" ht="12.75" hidden="1" x14ac:dyDescent="0.2">
      <c r="D96" s="74"/>
      <c r="F96" s="74"/>
    </row>
    <row r="97" spans="4:6" ht="12.75" hidden="1" x14ac:dyDescent="0.2">
      <c r="D97" s="74"/>
      <c r="F97" s="74"/>
    </row>
    <row r="98" spans="4:6" ht="12.75" hidden="1" x14ac:dyDescent="0.2"/>
    <row r="99" spans="4:6" ht="12.75" hidden="1" x14ac:dyDescent="0.2">
      <c r="D99" s="74"/>
      <c r="F99" s="74"/>
    </row>
    <row r="100" spans="4:6" ht="12.75" hidden="1" x14ac:dyDescent="0.2"/>
    <row r="101" spans="4:6" ht="12.75" hidden="1" x14ac:dyDescent="0.2"/>
    <row r="102" spans="4:6" ht="12.75" hidden="1" customHeight="1" x14ac:dyDescent="0.2"/>
    <row r="103" spans="4:6" ht="12.75" hidden="1" customHeight="1" x14ac:dyDescent="0.2"/>
    <row r="104" spans="4:6" ht="12.75" hidden="1" customHeight="1" x14ac:dyDescent="0.2"/>
  </sheetData>
  <phoneticPr fontId="0" type="noConversion"/>
  <dataValidations count="1">
    <dataValidation allowBlank="1" showErrorMessage="1" sqref="D72 I27:I67 F27:H30 A67:A96 E68:E81 G69:I96 H40:H67 G67 F40:G62 B87:F65536 C73:D81 A27:E62 F67:F81 B67:B80 C68:D71 C67:E67"/>
  </dataValidations>
  <pageMargins left="0.75" right="0.75" top="1" bottom="1" header="0.5" footer="0.5"/>
  <pageSetup scale="73" orientation="portrait" horizontalDpi="300" verticalDpi="300" r:id="rId1"/>
  <headerFooter alignWithMargins="0">
    <oddFooter xml:space="preserve">&amp;CCopyright © 2011 McGraw-Hill/Irwin </oddFooter>
  </headerFooter>
  <rowBreaks count="1" manualBreakCount="1">
    <brk id="6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Question 13</vt:lpstr>
      <vt:lpstr>Question 15</vt:lpstr>
      <vt:lpstr>Question 20</vt:lpstr>
      <vt:lpstr>'Question 13'!Print_Area</vt:lpstr>
      <vt:lpstr>'Question 15'!Print_Area</vt:lpstr>
      <vt:lpstr>'Question 20'!Print_Area</vt:lpstr>
      <vt:lpstr>'Question 20'!Print_Titles</vt:lpstr>
    </vt:vector>
  </TitlesOfParts>
  <Company>Northwest Nazarene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 Crabb</dc:creator>
  <cp:lastModifiedBy>Sivakumar M</cp:lastModifiedBy>
  <cp:lastPrinted>2010-06-08T05:51:32Z</cp:lastPrinted>
  <dcterms:created xsi:type="dcterms:W3CDTF">2004-11-22T19:46:35Z</dcterms:created>
  <dcterms:modified xsi:type="dcterms:W3CDTF">2013-02-08T08:31:25Z</dcterms:modified>
</cp:coreProperties>
</file>