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4535" windowHeight="12285" tabRatio="772"/>
  </bookViews>
  <sheets>
    <sheet name="11-8" sheetId="189" r:id="rId1"/>
    <sheet name="11-15" sheetId="194" r:id="rId2"/>
    <sheet name="11-22" sheetId="201" r:id="rId3"/>
    <sheet name="11-26" sheetId="181" r:id="rId4"/>
    <sheet name="11-29" sheetId="184" r:id="rId5"/>
  </sheets>
  <calcPr calcId="145621"/>
</workbook>
</file>

<file path=xl/calcChain.xml><?xml version="1.0" encoding="utf-8"?>
<calcChain xmlns="http://schemas.openxmlformats.org/spreadsheetml/2006/main">
  <c r="F22" i="184" l="1"/>
  <c r="F21" i="184"/>
  <c r="E22" i="184"/>
  <c r="E21" i="184"/>
  <c r="F16" i="184"/>
  <c r="F15" i="184"/>
  <c r="F14" i="184"/>
  <c r="E16" i="184"/>
  <c r="E15" i="184"/>
  <c r="E14" i="184"/>
  <c r="E16" i="181"/>
  <c r="E15" i="181"/>
  <c r="E14" i="181"/>
  <c r="E24" i="181" s="1"/>
  <c r="E11" i="201"/>
  <c r="B29" i="194"/>
  <c r="D30" i="194" s="1"/>
  <c r="C12" i="194"/>
  <c r="D12" i="194" s="1"/>
  <c r="C11" i="194"/>
  <c r="D11" i="194" s="1"/>
  <c r="B25" i="194"/>
  <c r="H6" i="189"/>
  <c r="D11" i="189" s="1"/>
  <c r="G24" i="181" l="1"/>
  <c r="E19" i="181"/>
  <c r="E20" i="181"/>
  <c r="G20" i="181" s="1"/>
  <c r="E23" i="181"/>
  <c r="G23" i="181" s="1"/>
  <c r="D13" i="189"/>
  <c r="F18" i="184"/>
  <c r="E17" i="184"/>
  <c r="E18" i="184"/>
  <c r="F17" i="184"/>
  <c r="G19" i="181"/>
  <c r="D13" i="201"/>
  <c r="D16" i="201" s="1"/>
  <c r="E21" i="201" s="1"/>
  <c r="D14" i="201"/>
  <c r="D17" i="201" s="1"/>
  <c r="E23" i="201" s="1"/>
  <c r="D26" i="194"/>
  <c r="D13" i="194"/>
  <c r="E12" i="194" l="1"/>
  <c r="F12" i="194" s="1"/>
  <c r="C15" i="194"/>
  <c r="E11" i="194"/>
  <c r="E13" i="194" l="1"/>
  <c r="F11" i="194"/>
  <c r="F13" i="194" s="1"/>
  <c r="C17" i="194" s="1"/>
  <c r="D20" i="194" s="1"/>
  <c r="D22" i="194" s="1"/>
  <c r="D25" i="194" l="1"/>
  <c r="D27" i="194" s="1"/>
  <c r="D29" i="194"/>
  <c r="D31" i="194" s="1"/>
</calcChain>
</file>

<file path=xl/sharedStrings.xml><?xml version="1.0" encoding="utf-8"?>
<sst xmlns="http://schemas.openxmlformats.org/spreadsheetml/2006/main" count="94" uniqueCount="63">
  <si>
    <t>Solution</t>
  </si>
  <si>
    <t>Maturity of bond (years)</t>
  </si>
  <si>
    <t>Coupon</t>
  </si>
  <si>
    <t>Maturity (years)</t>
  </si>
  <si>
    <t>a.</t>
  </si>
  <si>
    <t>b.</t>
  </si>
  <si>
    <t>c.</t>
  </si>
  <si>
    <t>Year</t>
  </si>
  <si>
    <t>years</t>
  </si>
  <si>
    <t>Duration</t>
  </si>
  <si>
    <t>YTM 1</t>
  </si>
  <si>
    <t>YTM 2</t>
  </si>
  <si>
    <t>Coupons payments per year</t>
  </si>
  <si>
    <t>Duration YTM 1</t>
  </si>
  <si>
    <t>Duration YTM 2</t>
  </si>
  <si>
    <t>Dummy dates</t>
  </si>
  <si>
    <t>Interest rate</t>
  </si>
  <si>
    <t>PV (CF)</t>
  </si>
  <si>
    <t>% CF</t>
  </si>
  <si>
    <t>Yr x %(CF)</t>
  </si>
  <si>
    <t xml:space="preserve">Duration </t>
  </si>
  <si>
    <t>Tuition</t>
  </si>
  <si>
    <t>PV of obligation</t>
  </si>
  <si>
    <t>Immunization maturity</t>
  </si>
  <si>
    <t>Face value for immunization</t>
  </si>
  <si>
    <t>New rate ( c 1 )</t>
  </si>
  <si>
    <t>New rate ( c 2  )</t>
  </si>
  <si>
    <t>value</t>
  </si>
  <si>
    <t>Change</t>
  </si>
  <si>
    <t>PV Tuition</t>
  </si>
  <si>
    <t>Weight of 20 yr</t>
  </si>
  <si>
    <t>mil</t>
  </si>
  <si>
    <t>Perpetuity YTM</t>
  </si>
  <si>
    <t>Duration of perpetuity</t>
  </si>
  <si>
    <t>Perpetuity CF</t>
  </si>
  <si>
    <t>Bond 1 matruity</t>
  </si>
  <si>
    <t>Bond 2 maturity</t>
  </si>
  <si>
    <t>Value of 5 yr</t>
  </si>
  <si>
    <t>Value of 20 tr</t>
  </si>
  <si>
    <t>Weight of 5 yr</t>
  </si>
  <si>
    <t>Face value of 5 yr zero</t>
  </si>
  <si>
    <t>Face value of 20 yr zero</t>
  </si>
  <si>
    <t>Convexity</t>
  </si>
  <si>
    <t>New YTM 1</t>
  </si>
  <si>
    <t>New YTM 2</t>
  </si>
  <si>
    <t>Price at Based YTM</t>
  </si>
  <si>
    <t>Base YTM</t>
  </si>
  <si>
    <t>Coupon rate (annual pmts)</t>
  </si>
  <si>
    <t>Price at YTM 1</t>
  </si>
  <si>
    <t>Price at YTM 2</t>
  </si>
  <si>
    <t>Using PV Calculations</t>
  </si>
  <si>
    <t>Using  Duration</t>
  </si>
  <si>
    <t>Using Convexity</t>
  </si>
  <si>
    <t>Price error</t>
  </si>
  <si>
    <t>Modified Duration</t>
  </si>
  <si>
    <t>Loss / Gain YTM 1</t>
  </si>
  <si>
    <t>Loss / Gain YTM 2</t>
  </si>
  <si>
    <t>Using  Duration with Convexity</t>
  </si>
  <si>
    <t>If the plan in the previous problem wants to fully fund and immunize its position, how much of its portfolio should it allocate to one-year zero-coupon bonds and perpetuities, respectively, if these are the only two assets funding the plan?</t>
  </si>
  <si>
    <t xml:space="preserve">You will be paying $10,000 a year in tuition expenses at the end of the next two years. Bonds currently yield 8%.
a. What is the present value and duration of your obligation?
b. What maturity zero-coupon bond would immunize your obligation?
c. Suppose you buy a zero-coupon bond with value and duration equal to your obligation. Now suppose that rates immediately increase to 9%. What happens to your net position, that is, to the difference between the value of the bond and that of your tuition obligation? What if rates fall to 7%?
</t>
  </si>
  <si>
    <t xml:space="preserve">You manage a pension fund that will provide retired workers with lifetime annuities. You determine that the payouts of the fund are essentially going to resemble level perpetuities of $1 million per year. The interest rate is 10%. You plan to fully fund the obligation using 5-year and 20-year maturity zero-coupon bonds.
a. How much market value of each of the zeros will be necessary to fund the plan if you desire an immunized position?
b. What must be the face value of the two zeros to fund the plan?
</t>
  </si>
  <si>
    <t>A 30-year maturity bond making annual coupon payments with a coupon rate of 12% has duration of 11.54 years and convexity of 192.4. The bond currently sells at a yield to maturity of 8%. Use a financial calculator or spreadsheet to find the price of the bond if its yield to maturity falls to 7% or rises to 9%. What prices for the bond at these new yields would be predicted by the duration rule and the duration-with-convexity rule? What is the percent error for each rule? What do you conclude about the accuracy of the two rules?</t>
  </si>
  <si>
    <t xml:space="preserve">A 12.75-year maturity zero-coupon bond selling at a yield to maturity of 8% (effective annual yield) has convexity of 150.3 and modified duration of 11.81 years. A 30-year maturity 6% coupon bond making annual coupon payments also selling at a yield to maturity of 8% has nearly identical modified duration—11.79 years—but considerably higher convexity of 231.2.
a. Suppose the yield to maturity on both bonds increases to 9%. What will be the actual percentage capital loss on each bond? What percentage capital loss would be predicted by the duration-with-convexity rule?
b. Repeat part (a), but this time assume the yield to maturity decreases to 7%.
c. Compare the performance of the two bonds in the two scenarios, one involving an increase in rates, the other a decrease. Based on their comparative investment performance, explain the attraction of convexity.
d. In view of your answer to (c), do you think it would be possible for two bonds with equal duration, but different convexity, to be priced initially at the same yield to maturity if the yields on both bonds always increased or decreased by equal amounts, as in this example? Would anyone be willing to buy the bond with lower convexity under these circumstances?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</si>
</sst>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44" formatCode="_(&quot;$&quot;* #,##0.00_);_(&quot;$&quot;* \(#,##0.00\);_(&quot;$&quot;* &quot;-&quot;??_);_(@_)"/>
    <numFmt numFmtId="43" formatCode="_(* #,##0.00_);_(* \(#,##0.00\);_(* &quot;-&quot;??_);_(@_)"/>
    <numFmt numFmtId="164" formatCode="0.0%"/>
    <numFmt numFmtId="165" formatCode="0.0000"/>
    <numFmt numFmtId="166" formatCode="_(&quot;$&quot;* #,##0.0000_);_(&quot;$&quot;* \(#,##0.0000\);_(&quot;$&quot;* &quot;-&quot;??_);_(@_)"/>
  </numFmts>
  <fonts count="8" x14ac:knownFonts="1">
    <font>
      <sz val="11"/>
      <color theme="1"/>
      <name val="Calibri"/>
      <family val="2"/>
      <scheme val="minor"/>
    </font>
    <font>
      <sz val="11"/>
      <color theme="1"/>
      <name val="Calibri"/>
      <family val="2"/>
      <scheme val="minor"/>
    </font>
    <font>
      <sz val="16"/>
      <color rgb="FFFF0000"/>
      <name val="Arial"/>
      <family val="2"/>
    </font>
    <font>
      <sz val="16"/>
      <name val="Arial"/>
      <family val="2"/>
    </font>
    <font>
      <b/>
      <sz val="16"/>
      <name val="Arial"/>
      <family val="2"/>
    </font>
    <font>
      <sz val="10"/>
      <name val="Arial"/>
      <family val="2"/>
    </font>
    <font>
      <sz val="16"/>
      <color rgb="FF0070C0"/>
      <name val="Calibri"/>
      <family val="2"/>
      <scheme val="minor"/>
    </font>
    <font>
      <sz val="16"/>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4" fontId="1" fillId="0" borderId="0" applyFont="0" applyFill="0" applyBorder="0" applyAlignment="0" applyProtection="0"/>
  </cellStyleXfs>
  <cellXfs count="36">
    <xf numFmtId="0" fontId="0" fillId="0" borderId="0" xfId="0"/>
    <xf numFmtId="0" fontId="2" fillId="2" borderId="0" xfId="0" applyFont="1" applyFill="1" applyBorder="1"/>
    <xf numFmtId="0" fontId="4" fillId="2" borderId="0" xfId="0" applyFont="1" applyFill="1" applyBorder="1"/>
    <xf numFmtId="0" fontId="3" fillId="2" borderId="0" xfId="0" applyFont="1" applyFill="1" applyBorder="1"/>
    <xf numFmtId="0" fontId="7" fillId="2" borderId="0" xfId="0" applyFont="1" applyFill="1"/>
    <xf numFmtId="164" fontId="6" fillId="2" borderId="0" xfId="2" applyNumberFormat="1" applyFont="1" applyFill="1"/>
    <xf numFmtId="0" fontId="7" fillId="2" borderId="0" xfId="0" applyFont="1" applyFill="1" applyAlignment="1">
      <alignment horizontal="center"/>
    </xf>
    <xf numFmtId="0" fontId="7" fillId="2" borderId="1" xfId="0" applyFont="1" applyFill="1" applyBorder="1" applyAlignment="1">
      <alignment horizontal="center"/>
    </xf>
    <xf numFmtId="0" fontId="7" fillId="2" borderId="1" xfId="0" applyFont="1" applyFill="1" applyBorder="1" applyAlignment="1">
      <alignment horizontal="center" wrapText="1"/>
    </xf>
    <xf numFmtId="10" fontId="7" fillId="2" borderId="0" xfId="2" applyNumberFormat="1" applyFont="1" applyFill="1"/>
    <xf numFmtId="43" fontId="7" fillId="2" borderId="0" xfId="1" applyFont="1" applyFill="1"/>
    <xf numFmtId="44" fontId="7" fillId="2" borderId="0" xfId="4" applyFont="1" applyFill="1"/>
    <xf numFmtId="43" fontId="6" fillId="2" borderId="0" xfId="1" applyFont="1" applyFill="1"/>
    <xf numFmtId="8" fontId="7" fillId="2" borderId="0" xfId="0" applyNumberFormat="1" applyFont="1" applyFill="1"/>
    <xf numFmtId="0" fontId="7" fillId="2" borderId="1" xfId="0" applyFont="1" applyFill="1" applyBorder="1"/>
    <xf numFmtId="0" fontId="3" fillId="2" borderId="0" xfId="0" applyFont="1" applyFill="1" applyBorder="1" applyAlignment="1">
      <alignment horizontal="right"/>
    </xf>
    <xf numFmtId="8" fontId="7" fillId="2" borderId="1" xfId="0" applyNumberFormat="1" applyFont="1" applyFill="1" applyBorder="1"/>
    <xf numFmtId="9" fontId="7" fillId="2" borderId="0" xfId="2" applyFont="1" applyFill="1"/>
    <xf numFmtId="14" fontId="7" fillId="2" borderId="0" xfId="0" applyNumberFormat="1" applyFont="1" applyFill="1"/>
    <xf numFmtId="2" fontId="7" fillId="2" borderId="0" xfId="0" applyNumberFormat="1" applyFont="1" applyFill="1"/>
    <xf numFmtId="165" fontId="7" fillId="2" borderId="0" xfId="0" applyNumberFormat="1" applyFont="1" applyFill="1"/>
    <xf numFmtId="9" fontId="6" fillId="2" borderId="0" xfId="2" applyFont="1" applyFill="1"/>
    <xf numFmtId="10" fontId="7" fillId="2" borderId="1" xfId="2" applyNumberFormat="1" applyFont="1" applyFill="1" applyBorder="1"/>
    <xf numFmtId="165" fontId="7" fillId="2" borderId="1" xfId="0" applyNumberFormat="1" applyFont="1" applyFill="1" applyBorder="1"/>
    <xf numFmtId="164" fontId="7" fillId="2" borderId="0" xfId="0" applyNumberFormat="1" applyFont="1" applyFill="1"/>
    <xf numFmtId="44" fontId="7" fillId="2" borderId="0" xfId="4" applyFont="1" applyFill="1" applyAlignment="1">
      <alignment horizontal="center"/>
    </xf>
    <xf numFmtId="166" fontId="7" fillId="2" borderId="0" xfId="4" applyNumberFormat="1" applyFont="1" applyFill="1"/>
    <xf numFmtId="10" fontId="6" fillId="3" borderId="2" xfId="2" applyNumberFormat="1" applyFont="1" applyFill="1" applyBorder="1"/>
    <xf numFmtId="0" fontId="6" fillId="3" borderId="2" xfId="0" applyFont="1" applyFill="1" applyBorder="1"/>
    <xf numFmtId="44" fontId="6" fillId="3" borderId="2" xfId="4" applyFont="1" applyFill="1" applyBorder="1"/>
    <xf numFmtId="164" fontId="6" fillId="3" borderId="2" xfId="2" applyNumberFormat="1" applyFont="1" applyFill="1" applyBorder="1"/>
    <xf numFmtId="43" fontId="6" fillId="3" borderId="2" xfId="1" applyFont="1" applyFill="1" applyBorder="1"/>
    <xf numFmtId="9" fontId="6" fillId="3" borderId="2" xfId="2" applyFont="1" applyFill="1" applyBorder="1"/>
    <xf numFmtId="0" fontId="4" fillId="2" borderId="0" xfId="0" applyFont="1" applyFill="1" applyBorder="1" applyAlignment="1">
      <alignment horizontal="left" wrapText="1"/>
    </xf>
    <xf numFmtId="0" fontId="7" fillId="2" borderId="0" xfId="0" applyFont="1" applyFill="1" applyAlignment="1">
      <alignment horizontal="right"/>
    </xf>
    <xf numFmtId="0" fontId="4" fillId="2" borderId="0" xfId="0" applyFont="1" applyFill="1" applyBorder="1" applyAlignment="1">
      <alignment wrapText="1"/>
    </xf>
  </cellXfs>
  <cellStyles count="5">
    <cellStyle name="Comma" xfId="1" builtinId="3"/>
    <cellStyle name="Currency" xfId="4" builtinId="4"/>
    <cellStyle name="Normal" xfId="0" builtinId="0"/>
    <cellStyle name="Normal 2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tabSelected="1" workbookViewId="0"/>
  </sheetViews>
  <sheetFormatPr defaultColWidth="10.85546875" defaultRowHeight="21" x14ac:dyDescent="0.35"/>
  <cols>
    <col min="1" max="1" width="10.85546875" style="3"/>
    <col min="2" max="2" width="13.85546875" style="4" customWidth="1"/>
    <col min="3" max="3" width="12" style="4" customWidth="1"/>
    <col min="4" max="4" width="10.140625" style="4" customWidth="1"/>
    <col min="5" max="5" width="3.140625" style="4" customWidth="1"/>
    <col min="6" max="6" width="11" style="4" customWidth="1"/>
    <col min="7" max="7" width="14.85546875" style="4" customWidth="1"/>
    <col min="8" max="8" width="16" style="4" customWidth="1"/>
    <col min="9" max="17" width="10.85546875" style="4"/>
    <col min="18" max="16384" width="10.85546875" style="3"/>
  </cols>
  <sheetData>
    <row r="1" spans="1:17" ht="96.75" customHeight="1" x14ac:dyDescent="0.3">
      <c r="B1" s="33" t="s">
        <v>58</v>
      </c>
      <c r="C1" s="33"/>
      <c r="D1" s="33"/>
      <c r="E1" s="33"/>
      <c r="F1" s="33"/>
      <c r="G1" s="33"/>
      <c r="H1" s="33"/>
      <c r="I1" s="33"/>
      <c r="J1" s="33"/>
      <c r="K1" s="3"/>
      <c r="L1" s="3"/>
      <c r="M1" s="3"/>
      <c r="N1" s="3"/>
      <c r="O1" s="3"/>
      <c r="P1" s="3"/>
      <c r="Q1" s="3"/>
    </row>
    <row r="3" spans="1:17" x14ac:dyDescent="0.35">
      <c r="B3" s="4" t="s">
        <v>2</v>
      </c>
      <c r="F3" s="27"/>
    </row>
    <row r="4" spans="1:17" x14ac:dyDescent="0.35">
      <c r="B4" s="4" t="s">
        <v>12</v>
      </c>
      <c r="F4" s="28"/>
      <c r="H4" s="14" t="s">
        <v>15</v>
      </c>
    </row>
    <row r="5" spans="1:17" x14ac:dyDescent="0.35">
      <c r="B5" s="4" t="s">
        <v>3</v>
      </c>
      <c r="F5" s="28"/>
      <c r="H5" s="18">
        <v>36526</v>
      </c>
    </row>
    <row r="6" spans="1:17" x14ac:dyDescent="0.35">
      <c r="B6" s="4" t="s">
        <v>10</v>
      </c>
      <c r="F6" s="27"/>
      <c r="H6" s="18">
        <f>DATE(YEAR(H5)+F5,MONTH(H5),DAY(H5))</f>
        <v>36526</v>
      </c>
    </row>
    <row r="7" spans="1:17" x14ac:dyDescent="0.35">
      <c r="B7" s="4" t="s">
        <v>11</v>
      </c>
      <c r="F7" s="27"/>
    </row>
    <row r="9" spans="1:17" x14ac:dyDescent="0.35">
      <c r="A9" s="1" t="s">
        <v>0</v>
      </c>
    </row>
    <row r="11" spans="1:17" x14ac:dyDescent="0.35">
      <c r="B11" s="4" t="s">
        <v>13</v>
      </c>
      <c r="D11" s="20" t="e">
        <f>DURATION(H5,H6,F3,F6,F4)</f>
        <v>#NUM!</v>
      </c>
      <c r="E11" s="19"/>
    </row>
    <row r="13" spans="1:17" x14ac:dyDescent="0.35">
      <c r="B13" s="4" t="s">
        <v>14</v>
      </c>
      <c r="D13" s="20" t="e">
        <f>DURATION(H5,H6,F3,F7,F4)</f>
        <v>#NUM!</v>
      </c>
    </row>
  </sheetData>
  <mergeCells count="1">
    <mergeCell ref="B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workbookViewId="0"/>
  </sheetViews>
  <sheetFormatPr defaultColWidth="10.85546875" defaultRowHeight="21" x14ac:dyDescent="0.35"/>
  <cols>
    <col min="1" max="1" width="10.85546875" style="3"/>
    <col min="2" max="2" width="20.85546875" style="4" customWidth="1"/>
    <col min="3" max="3" width="17.28515625" style="4" customWidth="1"/>
    <col min="4" max="4" width="18.140625" style="4" customWidth="1"/>
    <col min="5" max="7" width="12" style="4" customWidth="1"/>
    <col min="8" max="8" width="16" style="4" customWidth="1"/>
    <col min="9" max="17" width="10.85546875" style="4"/>
    <col min="18" max="16384" width="10.85546875" style="3"/>
  </cols>
  <sheetData>
    <row r="1" spans="1:17" ht="211.5" customHeight="1" x14ac:dyDescent="0.3">
      <c r="B1" s="33" t="s">
        <v>59</v>
      </c>
      <c r="C1" s="33"/>
      <c r="D1" s="33"/>
      <c r="E1" s="33"/>
      <c r="F1" s="33"/>
      <c r="G1" s="33"/>
      <c r="H1" s="33"/>
      <c r="I1" s="33"/>
      <c r="J1" s="33"/>
      <c r="K1" s="3"/>
      <c r="L1" s="3"/>
      <c r="M1" s="3"/>
      <c r="N1" s="3"/>
      <c r="O1" s="3"/>
      <c r="P1" s="3"/>
      <c r="Q1" s="3"/>
    </row>
    <row r="2" spans="1:17" ht="20.25" x14ac:dyDescent="0.3">
      <c r="B2" s="2"/>
      <c r="C2" s="3"/>
      <c r="D2" s="3"/>
      <c r="E2" s="3"/>
      <c r="F2" s="3"/>
      <c r="G2" s="3"/>
      <c r="H2" s="3"/>
      <c r="I2" s="3"/>
      <c r="J2" s="3"/>
      <c r="K2" s="3"/>
      <c r="L2" s="3"/>
      <c r="M2" s="3"/>
      <c r="N2" s="3"/>
      <c r="O2" s="3"/>
      <c r="P2" s="3"/>
      <c r="Q2" s="3"/>
    </row>
    <row r="3" spans="1:17" x14ac:dyDescent="0.35">
      <c r="B3" s="4" t="s">
        <v>21</v>
      </c>
      <c r="C3" s="29"/>
    </row>
    <row r="4" spans="1:17" x14ac:dyDescent="0.35">
      <c r="B4" s="4" t="s">
        <v>16</v>
      </c>
      <c r="C4" s="30"/>
    </row>
    <row r="5" spans="1:17" x14ac:dyDescent="0.35">
      <c r="B5" s="4" t="s">
        <v>25</v>
      </c>
      <c r="C5" s="30"/>
    </row>
    <row r="6" spans="1:17" x14ac:dyDescent="0.35">
      <c r="B6" s="4" t="s">
        <v>26</v>
      </c>
      <c r="C6" s="30"/>
    </row>
    <row r="7" spans="1:17" x14ac:dyDescent="0.35">
      <c r="C7" s="5"/>
    </row>
    <row r="8" spans="1:17" x14ac:dyDescent="0.35">
      <c r="A8" s="1" t="s">
        <v>0</v>
      </c>
      <c r="D8" s="13"/>
      <c r="E8" s="17"/>
      <c r="F8" s="20"/>
    </row>
    <row r="9" spans="1:17" x14ac:dyDescent="0.35">
      <c r="A9" s="1"/>
      <c r="D9" s="13"/>
      <c r="E9" s="17"/>
      <c r="F9" s="20"/>
    </row>
    <row r="10" spans="1:17" x14ac:dyDescent="0.35">
      <c r="B10" s="7" t="s">
        <v>7</v>
      </c>
      <c r="C10" s="8" t="s">
        <v>21</v>
      </c>
      <c r="D10" s="14" t="s">
        <v>17</v>
      </c>
      <c r="E10" s="14" t="s">
        <v>18</v>
      </c>
      <c r="F10" s="14" t="s">
        <v>19</v>
      </c>
    </row>
    <row r="11" spans="1:17" x14ac:dyDescent="0.35">
      <c r="B11" s="6">
        <v>1</v>
      </c>
      <c r="C11" s="25">
        <f>C3</f>
        <v>0</v>
      </c>
      <c r="D11" s="13">
        <f>-PV($C$4,B11,,C11)</f>
        <v>0</v>
      </c>
      <c r="E11" s="9" t="e">
        <f>D11/$D$13</f>
        <v>#DIV/0!</v>
      </c>
      <c r="F11" s="20" t="e">
        <f>E11*B11</f>
        <v>#DIV/0!</v>
      </c>
    </row>
    <row r="12" spans="1:17" x14ac:dyDescent="0.35">
      <c r="B12" s="6">
        <v>2</v>
      </c>
      <c r="C12" s="25">
        <f>C3</f>
        <v>0</v>
      </c>
      <c r="D12" s="16">
        <f>-PV($C$4,B12,,C12)</f>
        <v>0</v>
      </c>
      <c r="E12" s="22" t="e">
        <f>D12/$D$13</f>
        <v>#DIV/0!</v>
      </c>
      <c r="F12" s="23" t="e">
        <f t="shared" ref="F12" si="0">E12*B12</f>
        <v>#DIV/0!</v>
      </c>
    </row>
    <row r="13" spans="1:17" x14ac:dyDescent="0.35">
      <c r="D13" s="13">
        <f>SUM(D11:D12)</f>
        <v>0</v>
      </c>
      <c r="E13" s="17" t="e">
        <f>SUM(E11:E12)</f>
        <v>#DIV/0!</v>
      </c>
      <c r="F13" s="20" t="e">
        <f>SUM(F11:F12)</f>
        <v>#DIV/0!</v>
      </c>
    </row>
    <row r="14" spans="1:17" x14ac:dyDescent="0.35">
      <c r="A14" s="15" t="s">
        <v>4</v>
      </c>
    </row>
    <row r="15" spans="1:17" x14ac:dyDescent="0.35">
      <c r="A15" s="15"/>
      <c r="B15" s="4" t="s">
        <v>22</v>
      </c>
      <c r="C15" s="13">
        <f>D13</f>
        <v>0</v>
      </c>
    </row>
    <row r="17" spans="1:5" x14ac:dyDescent="0.35">
      <c r="B17" s="4" t="s">
        <v>20</v>
      </c>
      <c r="C17" s="20" t="e">
        <f>F13</f>
        <v>#DIV/0!</v>
      </c>
    </row>
    <row r="19" spans="1:5" x14ac:dyDescent="0.35">
      <c r="A19" s="15" t="s">
        <v>5</v>
      </c>
    </row>
    <row r="20" spans="1:5" x14ac:dyDescent="0.35">
      <c r="B20" s="4" t="s">
        <v>23</v>
      </c>
      <c r="D20" s="20" t="e">
        <f>C17</f>
        <v>#DIV/0!</v>
      </c>
      <c r="E20" s="4" t="s">
        <v>8</v>
      </c>
    </row>
    <row r="22" spans="1:5" x14ac:dyDescent="0.35">
      <c r="B22" s="4" t="s">
        <v>24</v>
      </c>
      <c r="D22" s="11" t="e">
        <f>C15*((1+C4)^D20)</f>
        <v>#DIV/0!</v>
      </c>
    </row>
    <row r="24" spans="1:5" x14ac:dyDescent="0.35">
      <c r="A24" s="15" t="s">
        <v>6</v>
      </c>
    </row>
    <row r="25" spans="1:5" x14ac:dyDescent="0.35">
      <c r="B25" s="24">
        <f>C5</f>
        <v>0</v>
      </c>
      <c r="C25" s="4" t="s">
        <v>27</v>
      </c>
      <c r="D25" s="11" t="e">
        <f>D22/((1+B25)^D20)</f>
        <v>#DIV/0!</v>
      </c>
    </row>
    <row r="26" spans="1:5" x14ac:dyDescent="0.35">
      <c r="C26" s="14" t="s">
        <v>29</v>
      </c>
      <c r="D26" s="16">
        <f>-PV(B25,2,C12,)</f>
        <v>0</v>
      </c>
    </row>
    <row r="27" spans="1:5" x14ac:dyDescent="0.35">
      <c r="C27" s="4" t="s">
        <v>28</v>
      </c>
      <c r="D27" s="13" t="e">
        <f>D26-D25</f>
        <v>#DIV/0!</v>
      </c>
    </row>
    <row r="29" spans="1:5" x14ac:dyDescent="0.35">
      <c r="B29" s="24">
        <f>C6</f>
        <v>0</v>
      </c>
      <c r="C29" s="4" t="s">
        <v>27</v>
      </c>
      <c r="D29" s="11" t="e">
        <f>D22/((1+B29)^D20)</f>
        <v>#DIV/0!</v>
      </c>
    </row>
    <row r="30" spans="1:5" x14ac:dyDescent="0.35">
      <c r="C30" s="14" t="s">
        <v>29</v>
      </c>
      <c r="D30" s="16">
        <f>-PV(B29,2,C12,)</f>
        <v>0</v>
      </c>
    </row>
    <row r="31" spans="1:5" x14ac:dyDescent="0.35">
      <c r="C31" s="4" t="s">
        <v>28</v>
      </c>
      <c r="D31" s="13" t="e">
        <f>D30-D29</f>
        <v>#DIV/0!</v>
      </c>
    </row>
  </sheetData>
  <mergeCells count="1">
    <mergeCell ref="B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heetViews>
  <sheetFormatPr defaultColWidth="10.85546875" defaultRowHeight="21" x14ac:dyDescent="0.35"/>
  <cols>
    <col min="1" max="1" width="10.85546875" style="3"/>
    <col min="2" max="2" width="10.85546875" style="4"/>
    <col min="3" max="3" width="15.28515625" style="4" customWidth="1"/>
    <col min="4" max="4" width="12" style="4" bestFit="1" customWidth="1"/>
    <col min="5" max="5" width="14.85546875" style="4" bestFit="1" customWidth="1"/>
    <col min="6" max="16" width="10.85546875" style="4"/>
    <col min="17" max="16384" width="10.85546875" style="3"/>
  </cols>
  <sheetData>
    <row r="1" spans="1:16" ht="201" customHeight="1" x14ac:dyDescent="0.3">
      <c r="B1" s="33" t="s">
        <v>60</v>
      </c>
      <c r="C1" s="33"/>
      <c r="D1" s="33"/>
      <c r="E1" s="33"/>
      <c r="F1" s="33"/>
      <c r="G1" s="33"/>
      <c r="H1" s="33"/>
      <c r="I1" s="33"/>
      <c r="J1" s="33"/>
      <c r="K1" s="3"/>
      <c r="L1" s="3"/>
      <c r="M1" s="3"/>
      <c r="N1" s="3"/>
      <c r="O1" s="3"/>
      <c r="P1" s="3"/>
    </row>
    <row r="3" spans="1:16" x14ac:dyDescent="0.35">
      <c r="B3" s="4" t="s">
        <v>34</v>
      </c>
      <c r="D3" s="29"/>
      <c r="E3" s="4" t="s">
        <v>31</v>
      </c>
    </row>
    <row r="4" spans="1:16" x14ac:dyDescent="0.35">
      <c r="B4" s="4" t="s">
        <v>35</v>
      </c>
      <c r="D4" s="31"/>
    </row>
    <row r="5" spans="1:16" x14ac:dyDescent="0.35">
      <c r="B5" s="4" t="s">
        <v>36</v>
      </c>
      <c r="D5" s="31"/>
    </row>
    <row r="6" spans="1:16" x14ac:dyDescent="0.35">
      <c r="B6" s="4" t="s">
        <v>32</v>
      </c>
      <c r="D6" s="27"/>
    </row>
    <row r="7" spans="1:16" x14ac:dyDescent="0.35">
      <c r="D7" s="12"/>
    </row>
    <row r="9" spans="1:16" x14ac:dyDescent="0.35">
      <c r="A9" s="1" t="s">
        <v>0</v>
      </c>
    </row>
    <row r="10" spans="1:16" x14ac:dyDescent="0.35">
      <c r="A10" s="15" t="s">
        <v>4</v>
      </c>
    </row>
    <row r="11" spans="1:16" x14ac:dyDescent="0.35">
      <c r="B11" s="34" t="s">
        <v>33</v>
      </c>
      <c r="C11" s="34"/>
      <c r="D11" s="34"/>
      <c r="E11" s="10" t="e">
        <f>(1+D6)/D6</f>
        <v>#DIV/0!</v>
      </c>
    </row>
    <row r="13" spans="1:16" x14ac:dyDescent="0.35">
      <c r="B13" s="4" t="s">
        <v>39</v>
      </c>
      <c r="D13" s="9" t="e">
        <f>(E11-D4)/(D5-D4)</f>
        <v>#DIV/0!</v>
      </c>
    </row>
    <row r="14" spans="1:16" x14ac:dyDescent="0.35">
      <c r="B14" s="4" t="s">
        <v>30</v>
      </c>
      <c r="D14" s="9" t="e">
        <f>1-D13</f>
        <v>#DIV/0!</v>
      </c>
    </row>
    <row r="16" spans="1:16" x14ac:dyDescent="0.35">
      <c r="B16" s="4" t="s">
        <v>37</v>
      </c>
      <c r="D16" s="11" t="e">
        <f>D13*(D3/D6)</f>
        <v>#DIV/0!</v>
      </c>
      <c r="E16" s="3" t="s">
        <v>31</v>
      </c>
      <c r="F16" s="3"/>
      <c r="G16" s="3"/>
      <c r="H16" s="3"/>
      <c r="I16" s="3"/>
      <c r="J16" s="3"/>
      <c r="K16" s="3"/>
      <c r="L16" s="3"/>
      <c r="M16" s="3"/>
      <c r="N16" s="3"/>
      <c r="O16" s="3"/>
      <c r="P16" s="3"/>
    </row>
    <row r="17" spans="1:16" x14ac:dyDescent="0.35">
      <c r="B17" s="4" t="s">
        <v>38</v>
      </c>
      <c r="D17" s="11" t="e">
        <f>D3/D6*D14</f>
        <v>#DIV/0!</v>
      </c>
      <c r="E17" s="3" t="s">
        <v>31</v>
      </c>
      <c r="F17" s="3"/>
      <c r="G17" s="3"/>
      <c r="H17" s="3"/>
      <c r="I17" s="3"/>
      <c r="J17" s="3"/>
      <c r="K17" s="3"/>
      <c r="L17" s="3"/>
      <c r="M17" s="3"/>
      <c r="N17" s="3"/>
      <c r="O17" s="3"/>
      <c r="P17" s="3"/>
    </row>
    <row r="19" spans="1:16" x14ac:dyDescent="0.35">
      <c r="A19" s="15" t="s">
        <v>5</v>
      </c>
    </row>
    <row r="21" spans="1:16" x14ac:dyDescent="0.35">
      <c r="B21" s="4" t="s">
        <v>40</v>
      </c>
      <c r="E21" s="26" t="e">
        <f>D16*(1+D6)^5</f>
        <v>#DIV/0!</v>
      </c>
      <c r="F21" s="4" t="s">
        <v>31</v>
      </c>
    </row>
    <row r="23" spans="1:16" x14ac:dyDescent="0.35">
      <c r="B23" s="4" t="s">
        <v>41</v>
      </c>
      <c r="E23" s="26" t="e">
        <f>D17*(1+D6)^20</f>
        <v>#DIV/0!</v>
      </c>
      <c r="F23" s="4" t="s">
        <v>31</v>
      </c>
    </row>
  </sheetData>
  <mergeCells count="2">
    <mergeCell ref="B11:D11"/>
    <mergeCell ref="B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workbookViewId="0"/>
  </sheetViews>
  <sheetFormatPr defaultColWidth="10.85546875" defaultRowHeight="21" x14ac:dyDescent="0.35"/>
  <cols>
    <col min="1" max="1" width="10.85546875" style="3"/>
    <col min="2" max="3" width="10.85546875" style="4"/>
    <col min="4" max="4" width="11.85546875" style="4" customWidth="1"/>
    <col min="5" max="5" width="14.7109375" style="4" bestFit="1" customWidth="1"/>
    <col min="6" max="6" width="10.85546875" style="4"/>
    <col min="7" max="7" width="11.28515625" style="4" bestFit="1" customWidth="1"/>
    <col min="8" max="16" width="10.85546875" style="4"/>
    <col min="17" max="16384" width="10.85546875" style="3"/>
  </cols>
  <sheetData>
    <row r="1" spans="1:16" ht="183" customHeight="1" x14ac:dyDescent="0.3">
      <c r="B1" s="35" t="s">
        <v>61</v>
      </c>
      <c r="C1" s="35"/>
      <c r="D1" s="35"/>
      <c r="E1" s="35"/>
      <c r="F1" s="35"/>
      <c r="G1" s="35"/>
      <c r="H1" s="35"/>
      <c r="I1" s="35"/>
      <c r="J1" s="35"/>
      <c r="K1" s="3"/>
      <c r="L1" s="3"/>
      <c r="M1" s="3"/>
      <c r="N1" s="3"/>
      <c r="O1" s="3"/>
      <c r="P1" s="3"/>
    </row>
    <row r="3" spans="1:16" x14ac:dyDescent="0.35">
      <c r="B3" s="4" t="s">
        <v>1</v>
      </c>
      <c r="E3" s="28"/>
    </row>
    <row r="4" spans="1:16" x14ac:dyDescent="0.35">
      <c r="B4" s="4" t="s">
        <v>47</v>
      </c>
      <c r="E4" s="32"/>
    </row>
    <row r="5" spans="1:16" x14ac:dyDescent="0.35">
      <c r="B5" s="4" t="s">
        <v>9</v>
      </c>
      <c r="E5" s="28"/>
    </row>
    <row r="6" spans="1:16" x14ac:dyDescent="0.35">
      <c r="B6" s="4" t="s">
        <v>42</v>
      </c>
      <c r="E6" s="28"/>
    </row>
    <row r="7" spans="1:16" x14ac:dyDescent="0.35">
      <c r="B7" s="4" t="s">
        <v>46</v>
      </c>
      <c r="E7" s="32"/>
    </row>
    <row r="8" spans="1:16" x14ac:dyDescent="0.35">
      <c r="E8" s="21"/>
    </row>
    <row r="9" spans="1:16" x14ac:dyDescent="0.35">
      <c r="B9" s="4" t="s">
        <v>43</v>
      </c>
      <c r="E9" s="32"/>
    </row>
    <row r="10" spans="1:16" x14ac:dyDescent="0.35">
      <c r="B10" s="4" t="s">
        <v>44</v>
      </c>
      <c r="E10" s="32"/>
    </row>
    <row r="12" spans="1:16" x14ac:dyDescent="0.35">
      <c r="A12" s="1" t="s">
        <v>0</v>
      </c>
    </row>
    <row r="13" spans="1:16" x14ac:dyDescent="0.35">
      <c r="B13" s="14" t="s">
        <v>50</v>
      </c>
      <c r="C13" s="14"/>
      <c r="D13" s="14"/>
    </row>
    <row r="14" spans="1:16" x14ac:dyDescent="0.35">
      <c r="B14" s="4" t="s">
        <v>45</v>
      </c>
      <c r="E14" s="13">
        <f>-PV(E7,E3,1000*E4,1000)</f>
        <v>1000</v>
      </c>
    </row>
    <row r="15" spans="1:16" x14ac:dyDescent="0.35">
      <c r="B15" s="4" t="s">
        <v>48</v>
      </c>
      <c r="E15" s="13">
        <f>-PV(E9,E3,1000*E4,1000)</f>
        <v>1000</v>
      </c>
    </row>
    <row r="16" spans="1:16" x14ac:dyDescent="0.35">
      <c r="B16" s="4" t="s">
        <v>49</v>
      </c>
      <c r="E16" s="13">
        <f>-PV(E10,E3,1000*E4,1000)</f>
        <v>1000</v>
      </c>
    </row>
    <row r="18" spans="2:7" s="3" customFormat="1" x14ac:dyDescent="0.35">
      <c r="B18" s="14" t="s">
        <v>51</v>
      </c>
      <c r="C18" s="14"/>
      <c r="D18" s="14"/>
      <c r="E18" s="4"/>
      <c r="F18" s="4"/>
      <c r="G18" s="14" t="s">
        <v>53</v>
      </c>
    </row>
    <row r="19" spans="2:7" s="3" customFormat="1" x14ac:dyDescent="0.35">
      <c r="B19" s="4" t="s">
        <v>48</v>
      </c>
      <c r="C19" s="4"/>
      <c r="D19" s="4"/>
      <c r="E19" s="13">
        <f>-E5*(E9-E7)/(1+E7)*E14+E14</f>
        <v>1000</v>
      </c>
      <c r="F19" s="4"/>
      <c r="G19" s="9">
        <f>(E15-E19)/E15</f>
        <v>0</v>
      </c>
    </row>
    <row r="20" spans="2:7" s="3" customFormat="1" x14ac:dyDescent="0.35">
      <c r="B20" s="4" t="s">
        <v>49</v>
      </c>
      <c r="C20" s="4"/>
      <c r="D20" s="4"/>
      <c r="E20" s="13">
        <f>-E5*(E10-E7)/(1+E7)*E14+E14</f>
        <v>1000</v>
      </c>
      <c r="F20" s="4"/>
      <c r="G20" s="9">
        <f>(E16-E20)/E16</f>
        <v>0</v>
      </c>
    </row>
    <row r="22" spans="2:7" s="3" customFormat="1" x14ac:dyDescent="0.35">
      <c r="B22" s="14" t="s">
        <v>52</v>
      </c>
      <c r="C22" s="14"/>
      <c r="D22" s="14"/>
      <c r="E22" s="4"/>
      <c r="F22" s="4"/>
      <c r="G22" s="14" t="s">
        <v>53</v>
      </c>
    </row>
    <row r="23" spans="2:7" s="3" customFormat="1" x14ac:dyDescent="0.35">
      <c r="B23" s="4" t="s">
        <v>48</v>
      </c>
      <c r="C23" s="4"/>
      <c r="D23" s="4"/>
      <c r="E23" s="13">
        <f>((-E5*(E9-E7)/(1+E7))+(0.5*E6*(E9-E7)^2))*E14+E14</f>
        <v>1000</v>
      </c>
      <c r="F23" s="4"/>
      <c r="G23" s="9">
        <f>(E15-E23)/E15</f>
        <v>0</v>
      </c>
    </row>
    <row r="24" spans="2:7" s="3" customFormat="1" x14ac:dyDescent="0.35">
      <c r="B24" s="4" t="s">
        <v>49</v>
      </c>
      <c r="C24" s="4"/>
      <c r="D24" s="4"/>
      <c r="E24" s="13">
        <f>((-E5*(E10-E7)/(1+E7))+(0.5*E6*(E9-E7)^2))*E14+E14</f>
        <v>1000</v>
      </c>
      <c r="F24" s="4"/>
      <c r="G24" s="9">
        <f>(E16-E24)/E16</f>
        <v>0</v>
      </c>
    </row>
  </sheetData>
  <mergeCells count="1">
    <mergeCell ref="B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heetViews>
  <sheetFormatPr defaultColWidth="10.85546875" defaultRowHeight="21" x14ac:dyDescent="0.35"/>
  <cols>
    <col min="1" max="1" width="10.85546875" style="3"/>
    <col min="2" max="3" width="10.85546875" style="4"/>
    <col min="4" max="4" width="11.85546875" style="4" customWidth="1"/>
    <col min="5" max="5" width="14.7109375" style="4" bestFit="1" customWidth="1"/>
    <col min="6" max="6" width="13.5703125" style="4" customWidth="1"/>
    <col min="7" max="15" width="10.85546875" style="4"/>
    <col min="16" max="16384" width="10.85546875" style="3"/>
  </cols>
  <sheetData>
    <row r="1" spans="1:15" ht="385.5" customHeight="1" x14ac:dyDescent="0.3">
      <c r="B1" s="33" t="s">
        <v>62</v>
      </c>
      <c r="C1" s="33"/>
      <c r="D1" s="33"/>
      <c r="E1" s="33"/>
      <c r="F1" s="33"/>
      <c r="G1" s="33"/>
      <c r="H1" s="33"/>
      <c r="I1" s="33"/>
      <c r="J1" s="33"/>
      <c r="K1" s="33"/>
      <c r="L1" s="3"/>
      <c r="M1" s="3"/>
      <c r="N1" s="3"/>
      <c r="O1" s="3"/>
    </row>
    <row r="3" spans="1:15" x14ac:dyDescent="0.35">
      <c r="B3" s="4" t="s">
        <v>1</v>
      </c>
      <c r="E3" s="28"/>
      <c r="F3" s="28"/>
    </row>
    <row r="4" spans="1:15" x14ac:dyDescent="0.35">
      <c r="B4" s="4" t="s">
        <v>47</v>
      </c>
      <c r="E4" s="32"/>
      <c r="F4" s="32"/>
    </row>
    <row r="5" spans="1:15" x14ac:dyDescent="0.35">
      <c r="B5" s="4" t="s">
        <v>54</v>
      </c>
      <c r="E5" s="28"/>
      <c r="F5" s="28"/>
    </row>
    <row r="6" spans="1:15" x14ac:dyDescent="0.35">
      <c r="B6" s="4" t="s">
        <v>42</v>
      </c>
      <c r="E6" s="28"/>
      <c r="F6" s="28"/>
    </row>
    <row r="7" spans="1:15" x14ac:dyDescent="0.35">
      <c r="B7" s="4" t="s">
        <v>46</v>
      </c>
      <c r="E7" s="32"/>
      <c r="F7" s="32"/>
    </row>
    <row r="8" spans="1:15" x14ac:dyDescent="0.35">
      <c r="E8" s="21"/>
      <c r="F8" s="21"/>
    </row>
    <row r="9" spans="1:15" x14ac:dyDescent="0.35">
      <c r="B9" s="4" t="s">
        <v>43</v>
      </c>
      <c r="E9" s="32"/>
      <c r="F9" s="32"/>
    </row>
    <row r="10" spans="1:15" x14ac:dyDescent="0.35">
      <c r="B10" s="4" t="s">
        <v>44</v>
      </c>
      <c r="E10" s="32"/>
      <c r="F10" s="32"/>
    </row>
    <row r="12" spans="1:15" x14ac:dyDescent="0.35">
      <c r="A12" s="1" t="s">
        <v>0</v>
      </c>
    </row>
    <row r="13" spans="1:15" x14ac:dyDescent="0.35">
      <c r="B13" s="14" t="s">
        <v>50</v>
      </c>
      <c r="C13" s="14"/>
      <c r="D13" s="14"/>
    </row>
    <row r="14" spans="1:15" x14ac:dyDescent="0.35">
      <c r="B14" s="4" t="s">
        <v>45</v>
      </c>
      <c r="E14" s="13">
        <f>-PV(E7,E3,1000*E4,1000)</f>
        <v>1000</v>
      </c>
      <c r="F14" s="13">
        <f>-PV(F7,F3,1000*F4,1000)</f>
        <v>1000</v>
      </c>
    </row>
    <row r="15" spans="1:15" x14ac:dyDescent="0.35">
      <c r="B15" s="4" t="s">
        <v>48</v>
      </c>
      <c r="E15" s="13">
        <f>-PV(E9,E3,1000*E4,1000)</f>
        <v>1000</v>
      </c>
      <c r="F15" s="13">
        <f>-PV(F9,F3,1000*F4,1000)</f>
        <v>1000</v>
      </c>
    </row>
    <row r="16" spans="1:15" x14ac:dyDescent="0.35">
      <c r="B16" s="4" t="s">
        <v>49</v>
      </c>
      <c r="E16" s="13">
        <f>-PV(E10,E3,1000*E4,1000)</f>
        <v>1000</v>
      </c>
      <c r="F16" s="13">
        <f>-PV(F10,F3,1000*F4,1000)</f>
        <v>1000</v>
      </c>
    </row>
    <row r="17" spans="2:15" x14ac:dyDescent="0.35">
      <c r="B17" s="4" t="s">
        <v>55</v>
      </c>
      <c r="E17" s="9">
        <f>(E15-E14)/E14</f>
        <v>0</v>
      </c>
      <c r="F17" s="9">
        <f>(F15-F14)/F14</f>
        <v>0</v>
      </c>
    </row>
    <row r="18" spans="2:15" x14ac:dyDescent="0.35">
      <c r="B18" s="4" t="s">
        <v>56</v>
      </c>
      <c r="E18" s="9">
        <f>(E16-E14)/E14</f>
        <v>0</v>
      </c>
      <c r="F18" s="9">
        <f>(F16-F14)/F14</f>
        <v>0</v>
      </c>
    </row>
    <row r="20" spans="2:15" x14ac:dyDescent="0.35">
      <c r="B20" s="14" t="s">
        <v>57</v>
      </c>
      <c r="C20" s="14"/>
      <c r="D20" s="14"/>
      <c r="G20" s="3"/>
      <c r="H20" s="3"/>
      <c r="I20" s="3"/>
      <c r="J20" s="3"/>
      <c r="K20" s="3"/>
      <c r="L20" s="3"/>
      <c r="M20" s="3"/>
      <c r="N20" s="3"/>
      <c r="O20" s="3"/>
    </row>
    <row r="21" spans="2:15" x14ac:dyDescent="0.35">
      <c r="B21" s="4" t="s">
        <v>55</v>
      </c>
      <c r="E21" s="9">
        <f>-E5*(E9-E7)+(0.5*E6*(E9-E7)^2)</f>
        <v>0</v>
      </c>
      <c r="F21" s="9">
        <f>-F5*(F9-F7)+(0.5*F6*(F9-F7)^2)</f>
        <v>0</v>
      </c>
      <c r="G21" s="3"/>
      <c r="H21" s="3"/>
      <c r="I21" s="3"/>
      <c r="J21" s="3"/>
      <c r="K21" s="3"/>
      <c r="L21" s="3"/>
      <c r="M21" s="3"/>
      <c r="N21" s="3"/>
      <c r="O21" s="3"/>
    </row>
    <row r="22" spans="2:15" x14ac:dyDescent="0.35">
      <c r="B22" s="4" t="s">
        <v>56</v>
      </c>
      <c r="E22" s="9">
        <f>-E5*(E10-E7)+(0.5*E6*(E10-E7)^2)</f>
        <v>0</v>
      </c>
      <c r="F22" s="9">
        <f>-F5*(F10-F7)+(0.5*F6*(F10-F7)^2)</f>
        <v>0</v>
      </c>
      <c r="G22" s="3"/>
      <c r="H22" s="3"/>
      <c r="I22" s="3"/>
      <c r="J22" s="3"/>
      <c r="K22" s="3"/>
      <c r="L22" s="3"/>
      <c r="M22" s="3"/>
      <c r="N22" s="3"/>
      <c r="O22" s="3"/>
    </row>
  </sheetData>
  <mergeCells count="1">
    <mergeCell ref="B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11-8</vt:lpstr>
      <vt:lpstr>11-15</vt:lpstr>
      <vt:lpstr>11-22</vt:lpstr>
      <vt:lpstr>11-26</vt:lpstr>
      <vt:lpstr>11-29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2012-09-14T06:48:33Z</dcterms:modified>
</cp:coreProperties>
</file>