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4535" windowHeight="12285" tabRatio="772"/>
  </bookViews>
  <sheets>
    <sheet name="13-4" sheetId="152" r:id="rId1"/>
    <sheet name="13-9" sheetId="157" r:id="rId2"/>
    <sheet name="13-13" sheetId="161" r:id="rId3"/>
    <sheet name="13-19" sheetId="166" r:id="rId4"/>
    <sheet name="13-24" sheetId="147" r:id="rId5"/>
  </sheets>
  <definedNames>
    <definedName name="g_firm">#REF!</definedName>
    <definedName name="rdebt">#REF!</definedName>
    <definedName name="tax_rate">#REF!</definedName>
    <definedName name="WACC_5">#REF!</definedName>
  </definedNames>
  <calcPr calcId="145621"/>
</workbook>
</file>

<file path=xl/calcChain.xml><?xml version="1.0" encoding="utf-8"?>
<calcChain xmlns="http://schemas.openxmlformats.org/spreadsheetml/2006/main">
  <c r="G19" i="147" l="1"/>
  <c r="G14" i="147"/>
  <c r="G15" i="147" s="1"/>
  <c r="G16" i="147" s="1"/>
  <c r="G17" i="147" s="1"/>
  <c r="G18" i="147" s="1"/>
  <c r="G13" i="147"/>
  <c r="E23" i="147"/>
  <c r="C12" i="166"/>
  <c r="C14" i="166" s="1"/>
  <c r="C10" i="166"/>
  <c r="C12" i="161"/>
  <c r="E14" i="161" s="1"/>
  <c r="C10" i="157"/>
  <c r="C12" i="157" s="1"/>
  <c r="C10" i="152"/>
  <c r="C11" i="152" s="1"/>
  <c r="C12" i="152" s="1"/>
  <c r="D14" i="152" s="1"/>
  <c r="G20" i="147" l="1"/>
  <c r="E22" i="147" s="1"/>
  <c r="E24" i="147" s="1"/>
</calcChain>
</file>

<file path=xl/sharedStrings.xml><?xml version="1.0" encoding="utf-8"?>
<sst xmlns="http://schemas.openxmlformats.org/spreadsheetml/2006/main" count="64" uniqueCount="48">
  <si>
    <t>Div growth (yrs 1, 2)</t>
  </si>
  <si>
    <t>Div growth (terminal)</t>
  </si>
  <si>
    <t>Required ROR</t>
  </si>
  <si>
    <t>Solution</t>
  </si>
  <si>
    <t>D1</t>
  </si>
  <si>
    <t>D2</t>
  </si>
  <si>
    <t>P2</t>
  </si>
  <si>
    <t>Current annual dividend</t>
  </si>
  <si>
    <t>Intrinsic value</t>
  </si>
  <si>
    <t>Current annual EPS</t>
  </si>
  <si>
    <t>Plowback ratio</t>
  </si>
  <si>
    <t>Expected ROE</t>
  </si>
  <si>
    <t>Market capitalization</t>
  </si>
  <si>
    <t>g</t>
  </si>
  <si>
    <t>PE Ratio</t>
  </si>
  <si>
    <t>Market cap rate</t>
  </si>
  <si>
    <t>Tax rate</t>
  </si>
  <si>
    <t>Depreciation</t>
  </si>
  <si>
    <t>FCF</t>
  </si>
  <si>
    <t>mil</t>
  </si>
  <si>
    <t>Interest expense</t>
  </si>
  <si>
    <t>Net debt increase</t>
  </si>
  <si>
    <t xml:space="preserve">FCFE growth </t>
  </si>
  <si>
    <t>Cost of equity</t>
  </si>
  <si>
    <t>Market value of equity</t>
  </si>
  <si>
    <t>FCFE</t>
  </si>
  <si>
    <t>a.</t>
  </si>
  <si>
    <t>b.</t>
  </si>
  <si>
    <t>Net year annual EPS</t>
  </si>
  <si>
    <t>Price</t>
  </si>
  <si>
    <t>Growth</t>
  </si>
  <si>
    <t>CF before Int and Tax</t>
  </si>
  <si>
    <t>Forecasted growth rate</t>
  </si>
  <si>
    <t>Debt value</t>
  </si>
  <si>
    <t>Before tax cash flow from operations</t>
  </si>
  <si>
    <t>Taxable income</t>
  </si>
  <si>
    <t>Taxes</t>
  </si>
  <si>
    <t>After tax unleveraged cash flow from ops</t>
  </si>
  <si>
    <t>Net investment</t>
  </si>
  <si>
    <t>Free fas flow</t>
  </si>
  <si>
    <t>After tax unleveraged income</t>
  </si>
  <si>
    <t>Firm value</t>
  </si>
  <si>
    <t>Equity value</t>
  </si>
  <si>
    <t xml:space="preserve">Deployment Specialists pays a current (annual) dividend of $1 and is expected to grow at 20% for two years and then at 4% thereafter. If the required return for Deployment Specialists is 8.5%, what is the intrinsic value of Deployment Specialists stock? </t>
  </si>
  <si>
    <t>The market capitalization rate for Admiral Motors Company is 8%. Its expected ROE is 10% and its expected EPS is $5. If the firm’s plowback ratio is 60%, what will be its P/E ratio?</t>
  </si>
  <si>
    <t>FinCorp’s free cash flow to the firm is reported as $205 million. The firm’s interest expense is $22 million. Assume the tax rate is 35% and the net debt of the firm increases by $3 million. What is the market value of equity if the FCFE is projected to grow at 3% indefinitely and the cost of equity is 12%?</t>
  </si>
  <si>
    <t xml:space="preserve">a. MF Corp. has an ROE of 16% and a plowback ratio of 50%. If the coming year’s earnings are expected to be $2 per share, at what price will the stock sell? The market capitalization rate is 12%.
b. What price do you expect MF shares to sell for in three years?
</t>
  </si>
  <si>
    <t xml:space="preserve">The MoMi Corporation’s cash flow from operations before interest and taxes was $2 million in the year just ended, and it expects that this will grow by 5% per year forever. To make this happen, the firm will have to invest an amount equal to 20% of pretax cash flow each year. The tax rate is 35%. Depreciation was $200,000 in the year just ended and is expected to grow at the same rate as the operating cash flow. The appropriate market capitalization rate for the unleveraged cash flow is 12% per year, and the firm currently has debt of $4 million outstanding. Use the free cash flow approach to value the firm’s equity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</si>
</sst>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44" formatCode="_(&quot;$&quot;* #,##0.00_);_(&quot;$&quot;* \(#,##0.00\);_(&quot;$&quot;* &quot;-&quot;??_);_(@_)"/>
    <numFmt numFmtId="43" formatCode="_(* #,##0.00_);_(* \(#,##0.00\);_(* &quot;-&quot;??_);_(@_)"/>
    <numFmt numFmtId="164" formatCode="0.0%"/>
    <numFmt numFmtId="165" formatCode="_(&quot;$&quot;* #,##0_);_(&quot;$&quot;* \(#,##0\);_(&quot;$&quot;* &quot;-&quot;??_);_(@_)"/>
    <numFmt numFmtId="166" formatCode="&quot;$&quot;#,##0"/>
  </numFmts>
  <fonts count="8" x14ac:knownFonts="1">
    <font>
      <sz val="11"/>
      <color theme="1"/>
      <name val="Calibri"/>
      <family val="2"/>
      <scheme val="minor"/>
    </font>
    <font>
      <sz val="16"/>
      <name val="Arial"/>
      <family val="2"/>
    </font>
    <font>
      <b/>
      <sz val="16"/>
      <name val="Arial"/>
      <family val="2"/>
    </font>
    <font>
      <sz val="10"/>
      <name val="Arial"/>
      <family val="2"/>
    </font>
    <font>
      <sz val="16"/>
      <name val="Calibri"/>
      <family val="2"/>
      <scheme val="minor"/>
    </font>
    <font>
      <sz val="11"/>
      <color theme="1"/>
      <name val="Calibri"/>
      <family val="2"/>
      <scheme val="minor"/>
    </font>
    <font>
      <sz val="16"/>
      <color rgb="FF0070C0"/>
      <name val="Calibri"/>
      <family val="2"/>
      <scheme val="minor"/>
    </font>
    <font>
      <sz val="16"/>
      <color rgb="FFFF0000"/>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1">
    <xf numFmtId="0" fontId="0" fillId="0" borderId="0" xfId="0"/>
    <xf numFmtId="0" fontId="1" fillId="2" borderId="0" xfId="0" applyFont="1" applyFill="1" applyBorder="1"/>
    <xf numFmtId="0" fontId="4" fillId="2" borderId="0" xfId="0" applyFont="1" applyFill="1"/>
    <xf numFmtId="8" fontId="4" fillId="2" borderId="0" xfId="0" applyNumberFormat="1" applyFont="1" applyFill="1"/>
    <xf numFmtId="44" fontId="4" fillId="2" borderId="0" xfId="3" applyFont="1" applyFill="1"/>
    <xf numFmtId="164" fontId="4" fillId="2" borderId="0" xfId="4" applyNumberFormat="1" applyFont="1" applyFill="1"/>
    <xf numFmtId="10" fontId="4" fillId="2" borderId="0" xfId="4" applyNumberFormat="1" applyFont="1" applyFill="1"/>
    <xf numFmtId="0" fontId="7" fillId="2" borderId="0" xfId="0" applyFont="1" applyFill="1" applyBorder="1"/>
    <xf numFmtId="44" fontId="4" fillId="2" borderId="0" xfId="0" applyNumberFormat="1" applyFont="1" applyFill="1"/>
    <xf numFmtId="43" fontId="4" fillId="2" borderId="0" xfId="2" applyFont="1" applyFill="1"/>
    <xf numFmtId="0" fontId="1" fillId="2" borderId="0" xfId="0" applyFont="1" applyFill="1" applyBorder="1" applyAlignment="1">
      <alignment horizontal="right"/>
    </xf>
    <xf numFmtId="166" fontId="4" fillId="2" borderId="0" xfId="0" applyNumberFormat="1" applyFont="1" applyFill="1"/>
    <xf numFmtId="165" fontId="4" fillId="2" borderId="1" xfId="0" applyNumberFormat="1" applyFont="1" applyFill="1" applyBorder="1"/>
    <xf numFmtId="44" fontId="6" fillId="3" borderId="2" xfId="3" applyFont="1" applyFill="1" applyBorder="1"/>
    <xf numFmtId="10" fontId="6" fillId="3" borderId="2" xfId="4" applyNumberFormat="1" applyFont="1" applyFill="1" applyBorder="1"/>
    <xf numFmtId="9" fontId="6" fillId="3" borderId="2" xfId="4" applyFont="1" applyFill="1" applyBorder="1"/>
    <xf numFmtId="164" fontId="6" fillId="3" borderId="2" xfId="4" applyNumberFormat="1" applyFont="1" applyFill="1" applyBorder="1"/>
    <xf numFmtId="165" fontId="6" fillId="3" borderId="2" xfId="3" applyNumberFormat="1" applyFont="1" applyFill="1" applyBorder="1"/>
    <xf numFmtId="0" fontId="2" fillId="2" borderId="0" xfId="0" applyFont="1" applyFill="1" applyBorder="1" applyAlignment="1">
      <alignment horizontal="left" wrapText="1"/>
    </xf>
    <xf numFmtId="0" fontId="4" fillId="2" borderId="0" xfId="0" applyFont="1" applyFill="1" applyAlignment="1">
      <alignment horizontal="right"/>
    </xf>
    <xf numFmtId="0" fontId="4" fillId="2" borderId="1" xfId="0" applyFont="1" applyFill="1" applyBorder="1" applyAlignment="1">
      <alignment horizontal="right"/>
    </xf>
  </cellXfs>
  <cellStyles count="5">
    <cellStyle name="Comma" xfId="2" builtinId="3"/>
    <cellStyle name="Currency" xfId="3" builtinId="4"/>
    <cellStyle name="Normal" xfId="0" builtinId="0"/>
    <cellStyle name="Normal 2 2" xfId="1"/>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abSelected="1" workbookViewId="0"/>
  </sheetViews>
  <sheetFormatPr defaultColWidth="10.85546875" defaultRowHeight="21" x14ac:dyDescent="0.35"/>
  <cols>
    <col min="1" max="1" width="10.85546875" style="1"/>
    <col min="2" max="2" width="10.85546875" style="2"/>
    <col min="3" max="3" width="11.5703125" style="2" bestFit="1" customWidth="1"/>
    <col min="4" max="16" width="10.85546875" style="2"/>
    <col min="17" max="16384" width="10.85546875" style="1"/>
  </cols>
  <sheetData>
    <row r="1" spans="1:16" ht="111.75" customHeight="1" x14ac:dyDescent="0.3">
      <c r="B1" s="18" t="s">
        <v>43</v>
      </c>
      <c r="C1" s="18"/>
      <c r="D1" s="18"/>
      <c r="E1" s="18"/>
      <c r="F1" s="18"/>
      <c r="G1" s="18"/>
      <c r="H1" s="18"/>
      <c r="I1" s="18"/>
      <c r="J1" s="18"/>
      <c r="K1" s="1"/>
      <c r="L1" s="1"/>
      <c r="M1" s="1"/>
      <c r="N1" s="1"/>
      <c r="O1" s="1"/>
      <c r="P1" s="1"/>
    </row>
    <row r="3" spans="1:16" x14ac:dyDescent="0.35">
      <c r="B3" s="2" t="s">
        <v>7</v>
      </c>
      <c r="E3" s="13"/>
    </row>
    <row r="4" spans="1:16" x14ac:dyDescent="0.35">
      <c r="B4" s="2" t="s">
        <v>0</v>
      </c>
      <c r="E4" s="14"/>
    </row>
    <row r="5" spans="1:16" x14ac:dyDescent="0.35">
      <c r="B5" s="2" t="s">
        <v>1</v>
      </c>
      <c r="E5" s="14"/>
    </row>
    <row r="6" spans="1:16" x14ac:dyDescent="0.35">
      <c r="B6" s="2" t="s">
        <v>2</v>
      </c>
      <c r="E6" s="14"/>
    </row>
    <row r="8" spans="1:16" x14ac:dyDescent="0.35">
      <c r="A8" s="7" t="s">
        <v>3</v>
      </c>
    </row>
    <row r="10" spans="1:16" x14ac:dyDescent="0.35">
      <c r="B10" s="2" t="s">
        <v>4</v>
      </c>
      <c r="C10" s="4">
        <f>E3*(1+E4)</f>
        <v>0</v>
      </c>
    </row>
    <row r="11" spans="1:16" x14ac:dyDescent="0.35">
      <c r="B11" s="2" t="s">
        <v>5</v>
      </c>
      <c r="C11" s="4">
        <f>C10*(1+E4)</f>
        <v>0</v>
      </c>
    </row>
    <row r="12" spans="1:16" x14ac:dyDescent="0.35">
      <c r="B12" s="2" t="s">
        <v>6</v>
      </c>
      <c r="C12" s="4" t="e">
        <f>C11*(1+E5)/(E6-E5)</f>
        <v>#DIV/0!</v>
      </c>
    </row>
    <row r="14" spans="1:16" x14ac:dyDescent="0.35">
      <c r="B14" s="2" t="s">
        <v>8</v>
      </c>
      <c r="D14" s="3" t="e">
        <f>NPV(E6,C10,C11+C12)</f>
        <v>#DIV/0!</v>
      </c>
    </row>
  </sheetData>
  <mergeCells count="1">
    <mergeCell ref="B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workbookViewId="0"/>
  </sheetViews>
  <sheetFormatPr defaultColWidth="10.85546875" defaultRowHeight="21" x14ac:dyDescent="0.35"/>
  <cols>
    <col min="1" max="1" width="10.85546875" style="1"/>
    <col min="2" max="2" width="10.85546875" style="2"/>
    <col min="3" max="3" width="11.5703125" style="2" bestFit="1" customWidth="1"/>
    <col min="4" max="16" width="10.85546875" style="2"/>
    <col min="17" max="16384" width="10.85546875" style="1"/>
  </cols>
  <sheetData>
    <row r="1" spans="1:16" ht="82.5" customHeight="1" x14ac:dyDescent="0.3">
      <c r="B1" s="18" t="s">
        <v>44</v>
      </c>
      <c r="C1" s="18"/>
      <c r="D1" s="18"/>
      <c r="E1" s="18"/>
      <c r="F1" s="18"/>
      <c r="G1" s="18"/>
      <c r="H1" s="18"/>
      <c r="I1" s="18"/>
      <c r="J1" s="18"/>
      <c r="K1" s="1"/>
      <c r="L1" s="1"/>
      <c r="M1" s="1"/>
      <c r="N1" s="1"/>
      <c r="O1" s="1"/>
      <c r="P1" s="1"/>
    </row>
    <row r="3" spans="1:16" x14ac:dyDescent="0.35">
      <c r="B3" s="2" t="s">
        <v>9</v>
      </c>
      <c r="E3" s="13"/>
    </row>
    <row r="4" spans="1:16" x14ac:dyDescent="0.35">
      <c r="B4" s="2" t="s">
        <v>10</v>
      </c>
      <c r="E4" s="14"/>
    </row>
    <row r="5" spans="1:16" x14ac:dyDescent="0.35">
      <c r="B5" s="2" t="s">
        <v>11</v>
      </c>
      <c r="E5" s="14"/>
    </row>
    <row r="6" spans="1:16" x14ac:dyDescent="0.35">
      <c r="B6" s="2" t="s">
        <v>12</v>
      </c>
      <c r="E6" s="14"/>
    </row>
    <row r="8" spans="1:16" x14ac:dyDescent="0.35">
      <c r="A8" s="7" t="s">
        <v>3</v>
      </c>
    </row>
    <row r="10" spans="1:16" x14ac:dyDescent="0.35">
      <c r="B10" s="2" t="s">
        <v>13</v>
      </c>
      <c r="C10" s="6">
        <f>E4*E5</f>
        <v>0</v>
      </c>
    </row>
    <row r="12" spans="1:16" x14ac:dyDescent="0.35">
      <c r="B12" s="2" t="s">
        <v>14</v>
      </c>
      <c r="C12" s="9" t="e">
        <f>(1-E4)/(E6-C10)</f>
        <v>#DIV/0!</v>
      </c>
      <c r="D12" s="3"/>
    </row>
  </sheetData>
  <mergeCells count="1">
    <mergeCell ref="B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heetViews>
  <sheetFormatPr defaultColWidth="10.85546875" defaultRowHeight="21" x14ac:dyDescent="0.35"/>
  <cols>
    <col min="1" max="1" width="10.85546875" style="1"/>
    <col min="2" max="2" width="10.85546875" style="2"/>
    <col min="3" max="3" width="13.140625" style="2" bestFit="1" customWidth="1"/>
    <col min="4" max="4" width="10.42578125" style="2" customWidth="1"/>
    <col min="5" max="5" width="15.5703125" style="2" bestFit="1" customWidth="1"/>
    <col min="6" max="16" width="10.85546875" style="2"/>
    <col min="17" max="16384" width="10.85546875" style="1"/>
  </cols>
  <sheetData>
    <row r="1" spans="1:16" ht="106.5" customHeight="1" x14ac:dyDescent="0.3">
      <c r="B1" s="18" t="s">
        <v>45</v>
      </c>
      <c r="C1" s="18"/>
      <c r="D1" s="18"/>
      <c r="E1" s="18"/>
      <c r="F1" s="18"/>
      <c r="G1" s="18"/>
      <c r="H1" s="18"/>
      <c r="I1" s="18"/>
      <c r="J1" s="18"/>
      <c r="K1" s="1"/>
      <c r="L1" s="1"/>
      <c r="M1" s="1"/>
      <c r="N1" s="1"/>
      <c r="O1" s="1"/>
      <c r="P1" s="1"/>
    </row>
    <row r="3" spans="1:16" x14ac:dyDescent="0.35">
      <c r="B3" s="2" t="s">
        <v>18</v>
      </c>
      <c r="E3" s="13"/>
      <c r="F3" s="2" t="s">
        <v>19</v>
      </c>
    </row>
    <row r="4" spans="1:16" x14ac:dyDescent="0.35">
      <c r="B4" s="2" t="s">
        <v>16</v>
      </c>
      <c r="E4" s="15"/>
    </row>
    <row r="5" spans="1:16" x14ac:dyDescent="0.35">
      <c r="B5" s="2" t="s">
        <v>20</v>
      </c>
      <c r="E5" s="13"/>
      <c r="F5" s="2" t="s">
        <v>19</v>
      </c>
    </row>
    <row r="6" spans="1:16" x14ac:dyDescent="0.35">
      <c r="B6" s="2" t="s">
        <v>21</v>
      </c>
      <c r="E6" s="13"/>
      <c r="F6" s="2" t="s">
        <v>19</v>
      </c>
    </row>
    <row r="7" spans="1:16" x14ac:dyDescent="0.35">
      <c r="B7" s="2" t="s">
        <v>22</v>
      </c>
      <c r="E7" s="16"/>
    </row>
    <row r="8" spans="1:16" x14ac:dyDescent="0.35">
      <c r="B8" s="2" t="s">
        <v>23</v>
      </c>
      <c r="E8" s="16"/>
    </row>
    <row r="10" spans="1:16" x14ac:dyDescent="0.35">
      <c r="A10" s="7" t="s">
        <v>3</v>
      </c>
    </row>
    <row r="12" spans="1:16" x14ac:dyDescent="0.35">
      <c r="B12" s="2" t="s">
        <v>25</v>
      </c>
      <c r="C12" s="8">
        <f>E3-E5*(1-E4)+E6</f>
        <v>0</v>
      </c>
      <c r="D12" s="9" t="s">
        <v>19</v>
      </c>
    </row>
    <row r="14" spans="1:16" x14ac:dyDescent="0.35">
      <c r="B14" s="2" t="s">
        <v>24</v>
      </c>
      <c r="E14" s="4" t="e">
        <f>C12/(E8-E7)</f>
        <v>#DIV/0!</v>
      </c>
      <c r="F14" s="2" t="s">
        <v>19</v>
      </c>
    </row>
  </sheetData>
  <mergeCells count="1">
    <mergeCell ref="B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heetViews>
  <sheetFormatPr defaultColWidth="10.85546875" defaultRowHeight="21" x14ac:dyDescent="0.35"/>
  <cols>
    <col min="1" max="1" width="10.85546875" style="1"/>
    <col min="2" max="2" width="10.85546875" style="2"/>
    <col min="3" max="3" width="13.7109375" style="2" bestFit="1" customWidth="1"/>
    <col min="4" max="16" width="10.85546875" style="2"/>
    <col min="17" max="16384" width="10.85546875" style="1"/>
  </cols>
  <sheetData>
    <row r="1" spans="1:16" ht="123.75" customHeight="1" x14ac:dyDescent="0.3">
      <c r="B1" s="18" t="s">
        <v>46</v>
      </c>
      <c r="C1" s="18"/>
      <c r="D1" s="18"/>
      <c r="E1" s="18"/>
      <c r="F1" s="18"/>
      <c r="G1" s="18"/>
      <c r="H1" s="18"/>
      <c r="I1" s="18"/>
      <c r="J1" s="18"/>
      <c r="K1" s="1"/>
      <c r="L1" s="1"/>
      <c r="M1" s="1"/>
      <c r="N1" s="1"/>
      <c r="O1" s="1"/>
      <c r="P1" s="1"/>
    </row>
    <row r="3" spans="1:16" x14ac:dyDescent="0.35">
      <c r="B3" s="2" t="s">
        <v>28</v>
      </c>
      <c r="E3" s="13"/>
    </row>
    <row r="4" spans="1:16" x14ac:dyDescent="0.35">
      <c r="B4" s="2" t="s">
        <v>10</v>
      </c>
      <c r="E4" s="14"/>
    </row>
    <row r="5" spans="1:16" x14ac:dyDescent="0.35">
      <c r="B5" s="2" t="s">
        <v>11</v>
      </c>
      <c r="E5" s="14"/>
    </row>
    <row r="6" spans="1:16" x14ac:dyDescent="0.35">
      <c r="B6" s="2" t="s">
        <v>12</v>
      </c>
      <c r="E6" s="14"/>
    </row>
    <row r="8" spans="1:16" x14ac:dyDescent="0.35">
      <c r="A8" s="7" t="s">
        <v>3</v>
      </c>
    </row>
    <row r="10" spans="1:16" x14ac:dyDescent="0.35">
      <c r="A10" s="10" t="s">
        <v>26</v>
      </c>
      <c r="B10" s="2" t="s">
        <v>29</v>
      </c>
      <c r="C10" s="4" t="e">
        <f>E3*(1-E4)/(E6-E5*E4)</f>
        <v>#DIV/0!</v>
      </c>
    </row>
    <row r="12" spans="1:16" x14ac:dyDescent="0.35">
      <c r="A12" s="10" t="s">
        <v>27</v>
      </c>
      <c r="B12" s="2" t="s">
        <v>30</v>
      </c>
      <c r="C12" s="5">
        <f>E5*E4</f>
        <v>0</v>
      </c>
      <c r="D12" s="3"/>
    </row>
    <row r="14" spans="1:16" x14ac:dyDescent="0.35">
      <c r="B14" s="2" t="s">
        <v>29</v>
      </c>
      <c r="C14" s="4" t="e">
        <f>(E3*(1+C12)^3*(1-E4))/(E6-C12)</f>
        <v>#DIV/0!</v>
      </c>
    </row>
  </sheetData>
  <mergeCells count="1">
    <mergeCell ref="B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workbookViewId="0"/>
  </sheetViews>
  <sheetFormatPr defaultColWidth="10.85546875" defaultRowHeight="21" x14ac:dyDescent="0.35"/>
  <cols>
    <col min="1" max="1" width="10.85546875" style="1"/>
    <col min="2" max="4" width="10.85546875" style="2"/>
    <col min="5" max="5" width="17.85546875" style="2" customWidth="1"/>
    <col min="6" max="6" width="6.5703125" style="2" customWidth="1"/>
    <col min="7" max="7" width="20.85546875" style="2" customWidth="1"/>
    <col min="8" max="16" width="10.85546875" style="2"/>
    <col min="17" max="16384" width="10.85546875" style="1"/>
  </cols>
  <sheetData>
    <row r="1" spans="1:10" s="1" customFormat="1" ht="214.5" customHeight="1" x14ac:dyDescent="0.3">
      <c r="B1" s="18" t="s">
        <v>47</v>
      </c>
      <c r="C1" s="18"/>
      <c r="D1" s="18"/>
      <c r="E1" s="18"/>
      <c r="F1" s="18"/>
      <c r="G1" s="18"/>
      <c r="H1" s="18"/>
      <c r="I1" s="18"/>
      <c r="J1" s="18"/>
    </row>
    <row r="3" spans="1:10" s="1" customFormat="1" x14ac:dyDescent="0.35">
      <c r="B3" s="2" t="s">
        <v>31</v>
      </c>
      <c r="C3" s="2"/>
      <c r="D3" s="2"/>
      <c r="E3" s="17"/>
      <c r="F3" s="2"/>
      <c r="G3" s="2"/>
    </row>
    <row r="4" spans="1:10" s="1" customFormat="1" x14ac:dyDescent="0.35">
      <c r="B4" s="2" t="s">
        <v>32</v>
      </c>
      <c r="C4" s="2"/>
      <c r="D4" s="2"/>
      <c r="E4" s="15"/>
      <c r="F4" s="2"/>
      <c r="G4" s="2"/>
    </row>
    <row r="5" spans="1:10" s="1" customFormat="1" x14ac:dyDescent="0.35">
      <c r="B5" s="2" t="s">
        <v>10</v>
      </c>
      <c r="C5" s="2"/>
      <c r="D5" s="2"/>
      <c r="E5" s="15"/>
      <c r="F5" s="2"/>
      <c r="G5" s="2"/>
    </row>
    <row r="6" spans="1:10" s="1" customFormat="1" x14ac:dyDescent="0.35">
      <c r="B6" s="2" t="s">
        <v>16</v>
      </c>
      <c r="C6" s="2"/>
      <c r="D6" s="2"/>
      <c r="E6" s="15"/>
      <c r="F6" s="2"/>
      <c r="G6" s="2"/>
    </row>
    <row r="7" spans="1:10" s="1" customFormat="1" x14ac:dyDescent="0.35">
      <c r="B7" s="2" t="s">
        <v>17</v>
      </c>
      <c r="C7" s="2"/>
      <c r="D7" s="2"/>
      <c r="E7" s="17"/>
      <c r="F7" s="2"/>
      <c r="G7" s="2"/>
    </row>
    <row r="8" spans="1:10" s="1" customFormat="1" x14ac:dyDescent="0.35">
      <c r="B8" s="2" t="s">
        <v>15</v>
      </c>
      <c r="C8" s="2"/>
      <c r="D8" s="2"/>
      <c r="E8" s="15"/>
      <c r="F8" s="2"/>
      <c r="G8" s="2"/>
    </row>
    <row r="9" spans="1:10" s="1" customFormat="1" x14ac:dyDescent="0.35">
      <c r="B9" s="2" t="s">
        <v>33</v>
      </c>
      <c r="C9" s="2"/>
      <c r="D9" s="2"/>
      <c r="E9" s="17"/>
      <c r="F9" s="2"/>
      <c r="G9" s="2"/>
    </row>
    <row r="11" spans="1:10" s="1" customFormat="1" x14ac:dyDescent="0.35">
      <c r="A11" s="7" t="s">
        <v>3</v>
      </c>
      <c r="B11" s="2"/>
      <c r="C11" s="2"/>
      <c r="D11" s="2"/>
      <c r="E11" s="2"/>
      <c r="F11" s="2"/>
      <c r="G11" s="2"/>
    </row>
    <row r="13" spans="1:10" s="1" customFormat="1" x14ac:dyDescent="0.35">
      <c r="B13" s="2" t="s">
        <v>34</v>
      </c>
      <c r="C13" s="2"/>
      <c r="D13" s="2"/>
      <c r="E13" s="2"/>
      <c r="F13" s="2"/>
      <c r="G13" s="11">
        <f>E3*(1+E4)</f>
        <v>0</v>
      </c>
    </row>
    <row r="14" spans="1:10" s="1" customFormat="1" x14ac:dyDescent="0.35">
      <c r="B14" s="2" t="s">
        <v>17</v>
      </c>
      <c r="C14" s="2"/>
      <c r="D14" s="2"/>
      <c r="E14" s="2"/>
      <c r="F14" s="2"/>
      <c r="G14" s="11">
        <f>-E7*(1+E4)</f>
        <v>0</v>
      </c>
    </row>
    <row r="15" spans="1:10" s="1" customFormat="1" x14ac:dyDescent="0.35">
      <c r="B15" s="2" t="s">
        <v>35</v>
      </c>
      <c r="C15" s="2"/>
      <c r="D15" s="2"/>
      <c r="E15" s="2"/>
      <c r="F15" s="2"/>
      <c r="G15" s="11">
        <f>G14+G13</f>
        <v>0</v>
      </c>
    </row>
    <row r="16" spans="1:10" s="1" customFormat="1" x14ac:dyDescent="0.35">
      <c r="B16" s="2" t="s">
        <v>36</v>
      </c>
      <c r="C16" s="2"/>
      <c r="D16" s="2"/>
      <c r="E16" s="2"/>
      <c r="F16" s="2"/>
      <c r="G16" s="11">
        <f>-G15*E6</f>
        <v>0</v>
      </c>
    </row>
    <row r="17" spans="2:7" x14ac:dyDescent="0.35">
      <c r="B17" s="2" t="s">
        <v>40</v>
      </c>
      <c r="G17" s="11">
        <f>G15+G16</f>
        <v>0</v>
      </c>
    </row>
    <row r="18" spans="2:7" x14ac:dyDescent="0.35">
      <c r="B18" s="2" t="s">
        <v>37</v>
      </c>
      <c r="G18" s="11">
        <f>G17-G14</f>
        <v>0</v>
      </c>
    </row>
    <row r="19" spans="2:7" x14ac:dyDescent="0.35">
      <c r="B19" s="2" t="s">
        <v>38</v>
      </c>
      <c r="G19" s="11">
        <f>G13*E5</f>
        <v>0</v>
      </c>
    </row>
    <row r="20" spans="2:7" x14ac:dyDescent="0.35">
      <c r="B20" s="2" t="s">
        <v>39</v>
      </c>
      <c r="G20" s="11">
        <f>G18-G19</f>
        <v>0</v>
      </c>
    </row>
    <row r="22" spans="2:7" x14ac:dyDescent="0.35">
      <c r="B22" s="19" t="s">
        <v>41</v>
      </c>
      <c r="C22" s="19"/>
      <c r="D22" s="19"/>
      <c r="E22" s="11" t="e">
        <f>G20/(E8-E4)</f>
        <v>#DIV/0!</v>
      </c>
    </row>
    <row r="23" spans="2:7" x14ac:dyDescent="0.35">
      <c r="B23" s="20" t="s">
        <v>33</v>
      </c>
      <c r="C23" s="20"/>
      <c r="D23" s="20"/>
      <c r="E23" s="12">
        <f>E9</f>
        <v>0</v>
      </c>
    </row>
    <row r="24" spans="2:7" x14ac:dyDescent="0.35">
      <c r="B24" s="19" t="s">
        <v>42</v>
      </c>
      <c r="C24" s="19"/>
      <c r="D24" s="19"/>
      <c r="E24" s="11" t="e">
        <f>E22-E23</f>
        <v>#DIV/0!</v>
      </c>
    </row>
  </sheetData>
  <mergeCells count="4">
    <mergeCell ref="B22:D22"/>
    <mergeCell ref="B23:D23"/>
    <mergeCell ref="B24:D24"/>
    <mergeCell ref="B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13-4</vt:lpstr>
      <vt:lpstr>13-9</vt:lpstr>
      <vt:lpstr>13-13</vt:lpstr>
      <vt:lpstr>13-19</vt:lpstr>
      <vt:lpstr>13-24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2012-09-14T06:48:56Z</dcterms:modified>
</cp:coreProperties>
</file>