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35" windowWidth="14535" windowHeight="12285" tabRatio="772"/>
  </bookViews>
  <sheets>
    <sheet name="7-10" sheetId="116" r:id="rId1"/>
    <sheet name="7-11" sheetId="117" r:id="rId2"/>
    <sheet name="7-21" sheetId="122" r:id="rId3"/>
    <sheet name="7-25" sheetId="126" r:id="rId4"/>
    <sheet name="7-26" sheetId="127" r:id="rId5"/>
    <sheet name="7-32" sheetId="131" r:id="rId6"/>
  </sheets>
  <calcPr calcId="145621"/>
</workbook>
</file>

<file path=xl/calcChain.xml><?xml version="1.0" encoding="utf-8"?>
<calcChain xmlns="http://schemas.openxmlformats.org/spreadsheetml/2006/main">
  <c r="D11" i="131" l="1"/>
  <c r="D20" i="127"/>
  <c r="D19" i="127"/>
  <c r="D18" i="127"/>
  <c r="F14" i="127"/>
  <c r="F12" i="127"/>
  <c r="F15" i="127" s="1"/>
  <c r="F11" i="127"/>
  <c r="E21" i="126"/>
  <c r="E19" i="126"/>
  <c r="F16" i="126"/>
  <c r="F14" i="126"/>
  <c r="D11" i="122"/>
  <c r="D13" i="122" s="1"/>
  <c r="I25" i="117"/>
  <c r="I16" i="117"/>
  <c r="I17" i="117" s="1"/>
  <c r="I15" i="117"/>
  <c r="H17" i="117"/>
  <c r="H18" i="117"/>
  <c r="H19" i="117"/>
  <c r="H20" i="117" s="1"/>
  <c r="H21" i="117" s="1"/>
  <c r="H22" i="117" s="1"/>
  <c r="H23" i="117" s="1"/>
  <c r="H24" i="117" s="1"/>
  <c r="H25" i="117" s="1"/>
  <c r="H16" i="117"/>
  <c r="D14" i="117"/>
  <c r="D16" i="117" s="1"/>
  <c r="I18" i="117" l="1"/>
  <c r="I19" i="117" s="1"/>
  <c r="I20" i="117" s="1"/>
  <c r="I21" i="117" s="1"/>
  <c r="I22" i="117" s="1"/>
  <c r="I23" i="117" s="1"/>
  <c r="I24" i="117" s="1"/>
  <c r="D18" i="117"/>
  <c r="F21" i="117" s="1"/>
  <c r="D13" i="116"/>
  <c r="D11" i="116"/>
  <c r="D12" i="116" s="1"/>
  <c r="F15" i="116" s="1"/>
  <c r="D17" i="116" l="1"/>
</calcChain>
</file>

<file path=xl/sharedStrings.xml><?xml version="1.0" encoding="utf-8"?>
<sst xmlns="http://schemas.openxmlformats.org/spreadsheetml/2006/main" count="87" uniqueCount="72">
  <si>
    <t>Solution</t>
  </si>
  <si>
    <t>Beta</t>
  </si>
  <si>
    <t>T-bill rate</t>
  </si>
  <si>
    <t>Market risk premium</t>
  </si>
  <si>
    <t>Risk free rate of return</t>
  </si>
  <si>
    <t>Market price of security</t>
  </si>
  <si>
    <t>Security expected rate of return</t>
  </si>
  <si>
    <t>Current security beta</t>
  </si>
  <si>
    <t>New security beta</t>
  </si>
  <si>
    <t>Change in beta (x)</t>
  </si>
  <si>
    <t>New expected rate of return on security</t>
  </si>
  <si>
    <t>Current dividend</t>
  </si>
  <si>
    <t>New price of security</t>
  </si>
  <si>
    <t>Years</t>
  </si>
  <si>
    <t>1-9</t>
  </si>
  <si>
    <t>After tax cash flow</t>
  </si>
  <si>
    <t>$ millions</t>
  </si>
  <si>
    <t xml:space="preserve">Project beta </t>
  </si>
  <si>
    <t>Risk free rate</t>
  </si>
  <si>
    <t>Expected market return</t>
  </si>
  <si>
    <t xml:space="preserve">Net present value </t>
  </si>
  <si>
    <t>Discount rate</t>
  </si>
  <si>
    <t>Maximum beta for positive NPV</t>
  </si>
  <si>
    <t>Project Cash Flows</t>
  </si>
  <si>
    <t>Year</t>
  </si>
  <si>
    <t>CF</t>
  </si>
  <si>
    <t>IRR of project</t>
  </si>
  <si>
    <t>a.</t>
  </si>
  <si>
    <t>b.</t>
  </si>
  <si>
    <t>c.</t>
  </si>
  <si>
    <t>Market</t>
  </si>
  <si>
    <t>A</t>
  </si>
  <si>
    <t>Expected return</t>
  </si>
  <si>
    <t>SML expected return (A)</t>
  </si>
  <si>
    <t>Mareket return</t>
  </si>
  <si>
    <t>Current share price</t>
  </si>
  <si>
    <t>Year end dividend</t>
  </si>
  <si>
    <t>Estimate stock price</t>
  </si>
  <si>
    <t>B</t>
  </si>
  <si>
    <t>ST govt</t>
  </si>
  <si>
    <t>Investment</t>
  </si>
  <si>
    <t>Return</t>
  </si>
  <si>
    <t>Start stock price</t>
  </si>
  <si>
    <t>End stock price</t>
  </si>
  <si>
    <t>Dividend</t>
  </si>
  <si>
    <t>Stock beta</t>
  </si>
  <si>
    <t>SML expected return  =</t>
  </si>
  <si>
    <t>Expected return =</t>
  </si>
  <si>
    <t>Expected market return =</t>
  </si>
  <si>
    <t>Expected return on zero beta stock =</t>
  </si>
  <si>
    <t>Expected
Return</t>
  </si>
  <si>
    <t>Standard
deviation</t>
  </si>
  <si>
    <t>SML expected return (B)</t>
  </si>
  <si>
    <t>Apha (A)</t>
  </si>
  <si>
    <t>Alpha (B)</t>
  </si>
  <si>
    <t>b</t>
  </si>
  <si>
    <t>Sharpe (A)</t>
  </si>
  <si>
    <t>Sharpe (B)</t>
  </si>
  <si>
    <t>Sharpe (Market)</t>
  </si>
  <si>
    <t>Factor</t>
  </si>
  <si>
    <t>IP</t>
  </si>
  <si>
    <t>Inflation</t>
  </si>
  <si>
    <t>Stock Expected return</t>
  </si>
  <si>
    <t>Estiamted
Growth</t>
  </si>
  <si>
    <t>Actual
Growth</t>
  </si>
  <si>
    <t>Stock actual return</t>
  </si>
  <si>
    <t>The market price of a security is $40. Its expected rate of return is 13%. The risk-free rate is 7%, and the market risk premium is 8%. What will the market price of the security be if its beta doubles (and all other variables remain unchanged)? Assume the stock is expected to pay a constant dividend in perpetuity.</t>
  </si>
  <si>
    <t>Assume the risk-free rate is 8% and the expected rate of return on the market is 18%. A share of stock is now selling for $100. It will pay a dividend of $9 per share at the end of the year. Its beta is 1. What do investors expect the stock to sell for at the end of the year?</t>
  </si>
  <si>
    <t xml:space="preserve">Based on current dividend yields and expected capital gains, the expected rates of return on portfolios A and B are 11% and 14%, respectively. The beta of A is .8 while that of B is 1.5. The T-bill rate is currently 6%, while the expected rate of return of the S&amp;P 500 Index is 12%. The standard deviation of portfolio A is 10% annually, while that of B is 31%, and that of the index is 20%. 
a. If you currently hold a market-index portfolio, would you choose to add either of these portfolios to your holdings? Explain.
b. If instead you could invest only in bills and one of these portfolios, which would you choose?
</t>
  </si>
  <si>
    <t>Suppose two factors are identified for the U.S. economy: the growth rate of industrial production, IP, and the inflation rate, IR. IP is expected to be 4% and IR 6%. A stock with a beta of 1 on IP and .4 on IR currently is expected to provide a rate of return of 14%. If industrial production actually grows by 5%, while the inflation rate turns out to be 7%, what is your best guess for the rate of return on the stock?</t>
  </si>
  <si>
    <t xml:space="preserve">You are a consultant to a large manufacturing corporation considering a project with the following net after-tax cash flows (in millions of dollars):
The project’s beta is 1.7. Assuming a risk free rate of 19% and an expected market return of 19%, what is the net present value of the project? What is the highest possible beta estimate for the project before its NPV becomes negative?
</t>
  </si>
  <si>
    <t xml:space="preserve">Suppose the yield on short-term government securities (perceived to be risk-free) is about 4%. Suppose also that the expected return required by the market for a portfolio with a beta of 1 is 12%. According to the capital asset pricing model: 
a. What is the expected return on the market portfolio?
b. What would be the expected return on a zero-beta stock?
c. Suppose you consider buying a share of stock at a price of $40. The stock is expected to pay a dividend of $3 next year and to sell then for $41. The stock risk has been evaluated at B = -0.5. Is the stock overpriced or underpriced?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</si>
</sst>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0.0"/>
    <numFmt numFmtId="166" formatCode="0.000"/>
  </numFmts>
  <fonts count="9" x14ac:knownFonts="1">
    <font>
      <sz val="11"/>
      <color theme="1"/>
      <name val="Calibri"/>
      <family val="2"/>
      <scheme val="minor"/>
    </font>
    <font>
      <sz val="11"/>
      <color theme="1"/>
      <name val="Calibri"/>
      <family val="2"/>
      <scheme val="minor"/>
    </font>
    <font>
      <sz val="16"/>
      <color rgb="FFFF0000"/>
      <name val="Arial"/>
      <family val="2"/>
    </font>
    <font>
      <sz val="16"/>
      <name val="Arial"/>
      <family val="2"/>
    </font>
    <font>
      <b/>
      <sz val="16"/>
      <name val="Arial"/>
      <family val="2"/>
    </font>
    <font>
      <sz val="10"/>
      <name val="Arial"/>
      <family val="2"/>
    </font>
    <font>
      <sz val="16"/>
      <color rgb="FF0070C0"/>
      <name val="Calibri"/>
      <family val="2"/>
      <scheme val="minor"/>
    </font>
    <font>
      <sz val="16"/>
      <name val="Calibri"/>
      <family val="2"/>
      <scheme val="minor"/>
    </font>
    <font>
      <b/>
      <sz val="16"/>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cellStyleXfs>
  <cellXfs count="38">
    <xf numFmtId="0" fontId="0" fillId="0" borderId="0" xfId="0"/>
    <xf numFmtId="0" fontId="2" fillId="2" borderId="0" xfId="0" applyFont="1" applyFill="1" applyBorder="1"/>
    <xf numFmtId="0" fontId="3" fillId="2" borderId="0" xfId="0" applyFont="1" applyFill="1" applyBorder="1"/>
    <xf numFmtId="0" fontId="7" fillId="2" borderId="0" xfId="0" applyFont="1" applyFill="1"/>
    <xf numFmtId="164" fontId="7" fillId="2" borderId="0" xfId="3" applyNumberFormat="1" applyFont="1" applyFill="1"/>
    <xf numFmtId="0" fontId="7" fillId="2" borderId="0" xfId="0" applyFont="1" applyFill="1" applyBorder="1"/>
    <xf numFmtId="164" fontId="6" fillId="2" borderId="0" xfId="3" applyNumberFormat="1" applyFont="1" applyFill="1" applyAlignment="1">
      <alignment horizontal="center"/>
    </xf>
    <xf numFmtId="44" fontId="7" fillId="2" borderId="0" xfId="2" applyFont="1" applyFill="1"/>
    <xf numFmtId="43" fontId="7" fillId="2" borderId="0" xfId="1" applyFont="1" applyFill="1"/>
    <xf numFmtId="0" fontId="7" fillId="2" borderId="0" xfId="0" applyFont="1" applyFill="1" applyAlignment="1">
      <alignment horizontal="center"/>
    </xf>
    <xf numFmtId="16" fontId="7" fillId="2" borderId="0" xfId="0" quotePrefix="1" applyNumberFormat="1" applyFont="1" applyFill="1" applyAlignment="1">
      <alignment horizontal="center"/>
    </xf>
    <xf numFmtId="0" fontId="7" fillId="2" borderId="1" xfId="0" applyFont="1" applyFill="1" applyBorder="1" applyAlignment="1">
      <alignment horizontal="center"/>
    </xf>
    <xf numFmtId="0" fontId="7" fillId="2" borderId="1" xfId="0" applyFont="1" applyFill="1" applyBorder="1" applyAlignment="1">
      <alignment horizontal="center" wrapText="1"/>
    </xf>
    <xf numFmtId="2" fontId="7" fillId="2" borderId="0" xfId="1" applyNumberFormat="1" applyFont="1" applyFill="1" applyAlignment="1">
      <alignment horizontal="center"/>
    </xf>
    <xf numFmtId="165" fontId="7" fillId="2" borderId="0" xfId="0" applyNumberFormat="1" applyFont="1" applyFill="1"/>
    <xf numFmtId="164" fontId="7" fillId="2" borderId="0" xfId="0" applyNumberFormat="1" applyFont="1" applyFill="1"/>
    <xf numFmtId="10" fontId="7" fillId="2" borderId="0" xfId="0" applyNumberFormat="1" applyFont="1" applyFill="1"/>
    <xf numFmtId="0" fontId="8" fillId="2" borderId="0" xfId="0" applyFont="1" applyFill="1"/>
    <xf numFmtId="43" fontId="8" fillId="2" borderId="0" xfId="1" applyFont="1" applyFill="1"/>
    <xf numFmtId="166" fontId="8" fillId="2" borderId="0" xfId="0" applyNumberFormat="1" applyFont="1" applyFill="1"/>
    <xf numFmtId="0" fontId="7" fillId="2" borderId="1" xfId="0" applyFont="1" applyFill="1" applyBorder="1" applyAlignment="1">
      <alignment horizontal="right"/>
    </xf>
    <xf numFmtId="0" fontId="7" fillId="2" borderId="0" xfId="0" applyFont="1" applyFill="1" applyAlignment="1">
      <alignment horizontal="right"/>
    </xf>
    <xf numFmtId="2" fontId="7" fillId="2" borderId="0" xfId="0" applyNumberFormat="1" applyFont="1" applyFill="1" applyAlignment="1">
      <alignment horizontal="center"/>
    </xf>
    <xf numFmtId="164" fontId="7" fillId="2" borderId="0" xfId="3" applyNumberFormat="1" applyFont="1" applyFill="1" applyAlignment="1">
      <alignment horizontal="center"/>
    </xf>
    <xf numFmtId="0" fontId="7" fillId="2" borderId="0" xfId="0" applyFont="1" applyFill="1" applyAlignment="1"/>
    <xf numFmtId="10" fontId="7" fillId="2" borderId="0" xfId="3" applyNumberFormat="1" applyFont="1" applyFill="1" applyAlignment="1">
      <alignment horizontal="center"/>
    </xf>
    <xf numFmtId="2" fontId="6" fillId="2" borderId="0" xfId="1" applyNumberFormat="1" applyFont="1" applyFill="1" applyAlignment="1">
      <alignment horizontal="center"/>
    </xf>
    <xf numFmtId="44" fontId="6" fillId="3" borderId="2" xfId="2" applyFont="1" applyFill="1" applyBorder="1"/>
    <xf numFmtId="164" fontId="6" fillId="3" borderId="2" xfId="3" applyNumberFormat="1" applyFont="1" applyFill="1" applyBorder="1"/>
    <xf numFmtId="0" fontId="6" fillId="3" borderId="2" xfId="0" applyFont="1" applyFill="1" applyBorder="1"/>
    <xf numFmtId="165" fontId="6" fillId="3" borderId="2" xfId="1" applyNumberFormat="1" applyFont="1" applyFill="1" applyBorder="1" applyAlignment="1">
      <alignment horizontal="center"/>
    </xf>
    <xf numFmtId="43" fontId="6" fillId="3" borderId="2" xfId="1" applyFont="1" applyFill="1" applyBorder="1"/>
    <xf numFmtId="164" fontId="6" fillId="3" borderId="2" xfId="3" applyNumberFormat="1" applyFont="1" applyFill="1" applyBorder="1" applyAlignment="1">
      <alignment horizontal="center"/>
    </xf>
    <xf numFmtId="2" fontId="6" fillId="3" borderId="2" xfId="1" applyNumberFormat="1" applyFont="1" applyFill="1" applyBorder="1" applyAlignment="1">
      <alignment horizontal="center"/>
    </xf>
    <xf numFmtId="44" fontId="6" fillId="3" borderId="2" xfId="2" applyFont="1" applyFill="1" applyBorder="1" applyAlignment="1">
      <alignment horizontal="center"/>
    </xf>
    <xf numFmtId="2" fontId="6" fillId="3" borderId="2" xfId="0" applyNumberFormat="1" applyFont="1" applyFill="1" applyBorder="1" applyAlignment="1">
      <alignment horizontal="center"/>
    </xf>
    <xf numFmtId="0" fontId="4" fillId="2" borderId="0" xfId="0" applyFont="1" applyFill="1" applyBorder="1" applyAlignment="1">
      <alignment horizontal="left" wrapText="1"/>
    </xf>
    <xf numFmtId="0" fontId="7" fillId="2" borderId="0" xfId="0" applyFont="1" applyFill="1" applyAlignment="1">
      <alignment horizontal="right"/>
    </xf>
  </cellXfs>
  <cellStyles count="5">
    <cellStyle name="Comma" xfId="1" builtinId="3"/>
    <cellStyle name="Currency" xfId="2" builtinId="4"/>
    <cellStyle name="Normal" xfId="0" builtinId="0"/>
    <cellStyle name="Normal 2 2"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workbookViewId="0"/>
  </sheetViews>
  <sheetFormatPr defaultColWidth="10.85546875" defaultRowHeight="21" x14ac:dyDescent="0.35"/>
  <cols>
    <col min="1" max="1" width="10.85546875" style="2"/>
    <col min="2" max="2" width="10.85546875" style="3"/>
    <col min="3" max="3" width="19" style="3" customWidth="1"/>
    <col min="4" max="4" width="11.7109375" style="3" customWidth="1"/>
    <col min="5" max="5" width="11.5703125" style="3" bestFit="1" customWidth="1"/>
    <col min="6" max="16" width="10.85546875" style="3"/>
    <col min="17" max="16384" width="10.85546875" style="2"/>
  </cols>
  <sheetData>
    <row r="1" spans="1:16" ht="129.75" customHeight="1" x14ac:dyDescent="0.3">
      <c r="B1" s="36" t="s">
        <v>66</v>
      </c>
      <c r="C1" s="36"/>
      <c r="D1" s="36"/>
      <c r="E1" s="36"/>
      <c r="F1" s="36"/>
      <c r="G1" s="36"/>
      <c r="H1" s="36"/>
      <c r="I1" s="2"/>
      <c r="J1" s="2"/>
      <c r="K1" s="2"/>
      <c r="L1" s="2"/>
      <c r="M1" s="2"/>
      <c r="N1" s="2"/>
      <c r="O1" s="2"/>
      <c r="P1" s="2"/>
    </row>
    <row r="3" spans="1:16" x14ac:dyDescent="0.35">
      <c r="B3" s="3" t="s">
        <v>5</v>
      </c>
      <c r="E3" s="27"/>
    </row>
    <row r="4" spans="1:16" x14ac:dyDescent="0.35">
      <c r="B4" s="3" t="s">
        <v>6</v>
      </c>
      <c r="E4" s="28"/>
    </row>
    <row r="5" spans="1:16" x14ac:dyDescent="0.35">
      <c r="B5" s="3" t="s">
        <v>4</v>
      </c>
      <c r="E5" s="28"/>
    </row>
    <row r="6" spans="1:16" x14ac:dyDescent="0.35">
      <c r="B6" s="3" t="s">
        <v>3</v>
      </c>
      <c r="E6" s="28"/>
    </row>
    <row r="7" spans="1:16" x14ac:dyDescent="0.35">
      <c r="B7" s="3" t="s">
        <v>9</v>
      </c>
      <c r="E7" s="29"/>
    </row>
    <row r="9" spans="1:16" x14ac:dyDescent="0.35">
      <c r="A9" s="1" t="s">
        <v>0</v>
      </c>
    </row>
    <row r="11" spans="1:16" x14ac:dyDescent="0.35">
      <c r="B11" s="3" t="s">
        <v>7</v>
      </c>
      <c r="D11" s="8" t="e">
        <f>(E4-E5)/E6</f>
        <v>#DIV/0!</v>
      </c>
    </row>
    <row r="12" spans="1:16" x14ac:dyDescent="0.35">
      <c r="B12" s="3" t="s">
        <v>8</v>
      </c>
      <c r="D12" s="8" t="e">
        <f>D11*E7</f>
        <v>#DIV/0!</v>
      </c>
    </row>
    <row r="13" spans="1:16" x14ac:dyDescent="0.35">
      <c r="B13" s="3" t="s">
        <v>11</v>
      </c>
      <c r="D13" s="7">
        <f>E3*E4</f>
        <v>0</v>
      </c>
    </row>
    <row r="15" spans="1:16" x14ac:dyDescent="0.35">
      <c r="B15" s="3" t="s">
        <v>10</v>
      </c>
      <c r="F15" s="4" t="e">
        <f>E5+D12*E6</f>
        <v>#DIV/0!</v>
      </c>
    </row>
    <row r="17" spans="2:4" x14ac:dyDescent="0.35">
      <c r="B17" s="3" t="s">
        <v>12</v>
      </c>
      <c r="D17" s="7" t="e">
        <f>D13/F15</f>
        <v>#DIV/0!</v>
      </c>
    </row>
  </sheetData>
  <mergeCells count="1">
    <mergeCell ref="B1:H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heetViews>
  <sheetFormatPr defaultColWidth="10.85546875" defaultRowHeight="21" x14ac:dyDescent="0.35"/>
  <cols>
    <col min="1" max="1" width="10.85546875" style="2"/>
    <col min="2" max="2" width="10.85546875" style="3"/>
    <col min="3" max="3" width="11.42578125" style="3" customWidth="1"/>
    <col min="4" max="4" width="13" style="3" customWidth="1"/>
    <col min="5" max="16" width="10.85546875" style="3"/>
    <col min="17" max="16384" width="10.85546875" style="2"/>
  </cols>
  <sheetData>
    <row r="1" spans="1:16" ht="196.5" customHeight="1" x14ac:dyDescent="0.3">
      <c r="B1" s="36" t="s">
        <v>70</v>
      </c>
      <c r="C1" s="36"/>
      <c r="D1" s="36"/>
      <c r="E1" s="36"/>
      <c r="F1" s="36"/>
      <c r="G1" s="36"/>
      <c r="H1" s="36"/>
      <c r="I1" s="36"/>
      <c r="J1" s="36"/>
      <c r="K1" s="2"/>
      <c r="L1" s="2"/>
      <c r="M1" s="2"/>
      <c r="N1" s="2"/>
      <c r="O1" s="2"/>
      <c r="P1" s="2"/>
    </row>
    <row r="3" spans="1:16" ht="42" x14ac:dyDescent="0.35">
      <c r="B3" s="11" t="s">
        <v>13</v>
      </c>
      <c r="C3" s="12" t="s">
        <v>15</v>
      </c>
    </row>
    <row r="4" spans="1:16" x14ac:dyDescent="0.35">
      <c r="B4" s="9">
        <v>0</v>
      </c>
      <c r="C4" s="30"/>
      <c r="D4" s="3" t="s">
        <v>16</v>
      </c>
    </row>
    <row r="5" spans="1:16" x14ac:dyDescent="0.35">
      <c r="B5" s="10" t="s">
        <v>14</v>
      </c>
      <c r="C5" s="30"/>
      <c r="D5" s="3" t="s">
        <v>16</v>
      </c>
    </row>
    <row r="6" spans="1:16" x14ac:dyDescent="0.35">
      <c r="B6" s="9">
        <v>10</v>
      </c>
      <c r="C6" s="30"/>
      <c r="D6" s="3" t="s">
        <v>16</v>
      </c>
    </row>
    <row r="8" spans="1:16" x14ac:dyDescent="0.35">
      <c r="B8" s="37" t="s">
        <v>17</v>
      </c>
      <c r="C8" s="37"/>
      <c r="D8" s="37"/>
      <c r="E8" s="29"/>
    </row>
    <row r="9" spans="1:16" x14ac:dyDescent="0.35">
      <c r="B9" s="37" t="s">
        <v>18</v>
      </c>
      <c r="C9" s="37"/>
      <c r="D9" s="37"/>
      <c r="E9" s="28"/>
    </row>
    <row r="10" spans="1:16" x14ac:dyDescent="0.35">
      <c r="B10" s="37" t="s">
        <v>19</v>
      </c>
      <c r="C10" s="37"/>
      <c r="D10" s="37"/>
      <c r="E10" s="28"/>
    </row>
    <row r="12" spans="1:16" x14ac:dyDescent="0.35">
      <c r="A12" s="1" t="s">
        <v>0</v>
      </c>
    </row>
    <row r="13" spans="1:16" x14ac:dyDescent="0.35">
      <c r="H13" s="5" t="s">
        <v>23</v>
      </c>
      <c r="I13" s="5"/>
    </row>
    <row r="14" spans="1:16" x14ac:dyDescent="0.35">
      <c r="B14" s="3" t="s">
        <v>21</v>
      </c>
      <c r="D14" s="4">
        <f>E9+E8*(E10-E9)</f>
        <v>0</v>
      </c>
      <c r="H14" s="20" t="s">
        <v>24</v>
      </c>
      <c r="I14" s="20" t="s">
        <v>25</v>
      </c>
    </row>
    <row r="15" spans="1:16" x14ac:dyDescent="0.35">
      <c r="H15" s="3">
        <v>0</v>
      </c>
      <c r="I15" s="14">
        <f>C4</f>
        <v>0</v>
      </c>
    </row>
    <row r="16" spans="1:16" x14ac:dyDescent="0.35">
      <c r="B16" s="17" t="s">
        <v>20</v>
      </c>
      <c r="C16" s="17"/>
      <c r="D16" s="18">
        <f>-PV(D14,9,C5)-PV(D14,B6,,C6)+C4</f>
        <v>0</v>
      </c>
      <c r="E16" s="17" t="s">
        <v>16</v>
      </c>
      <c r="F16" s="17"/>
      <c r="H16" s="3">
        <f>H15+1</f>
        <v>1</v>
      </c>
      <c r="I16" s="14">
        <f>C5</f>
        <v>0</v>
      </c>
    </row>
    <row r="17" spans="2:9" x14ac:dyDescent="0.35">
      <c r="H17" s="3">
        <f t="shared" ref="H17:H25" si="0">H16+1</f>
        <v>2</v>
      </c>
      <c r="I17" s="14">
        <f>I16</f>
        <v>0</v>
      </c>
    </row>
    <row r="18" spans="2:9" x14ac:dyDescent="0.35">
      <c r="B18" s="3" t="s">
        <v>26</v>
      </c>
      <c r="D18" s="16" t="e">
        <f>IRR(I15:I25)</f>
        <v>#NUM!</v>
      </c>
      <c r="H18" s="3">
        <f t="shared" si="0"/>
        <v>3</v>
      </c>
      <c r="I18" s="14">
        <f t="shared" ref="I18:I24" si="1">I17</f>
        <v>0</v>
      </c>
    </row>
    <row r="19" spans="2:9" x14ac:dyDescent="0.35">
      <c r="H19" s="3">
        <f t="shared" si="0"/>
        <v>4</v>
      </c>
      <c r="I19" s="14">
        <f t="shared" si="1"/>
        <v>0</v>
      </c>
    </row>
    <row r="20" spans="2:9" x14ac:dyDescent="0.35">
      <c r="H20" s="3">
        <f t="shared" si="0"/>
        <v>5</v>
      </c>
      <c r="I20" s="14">
        <f t="shared" si="1"/>
        <v>0</v>
      </c>
    </row>
    <row r="21" spans="2:9" x14ac:dyDescent="0.35">
      <c r="B21" s="17" t="s">
        <v>22</v>
      </c>
      <c r="C21" s="17"/>
      <c r="D21" s="17"/>
      <c r="E21" s="17"/>
      <c r="F21" s="19" t="e">
        <f>(D18-E9)/(E10-E9)</f>
        <v>#NUM!</v>
      </c>
      <c r="H21" s="3">
        <f t="shared" si="0"/>
        <v>6</v>
      </c>
      <c r="I21" s="14">
        <f t="shared" si="1"/>
        <v>0</v>
      </c>
    </row>
    <row r="22" spans="2:9" x14ac:dyDescent="0.35">
      <c r="H22" s="3">
        <f t="shared" si="0"/>
        <v>7</v>
      </c>
      <c r="I22" s="14">
        <f t="shared" si="1"/>
        <v>0</v>
      </c>
    </row>
    <row r="23" spans="2:9" x14ac:dyDescent="0.35">
      <c r="H23" s="3">
        <f t="shared" si="0"/>
        <v>8</v>
      </c>
      <c r="I23" s="14">
        <f t="shared" si="1"/>
        <v>0</v>
      </c>
    </row>
    <row r="24" spans="2:9" x14ac:dyDescent="0.35">
      <c r="H24" s="3">
        <f t="shared" si="0"/>
        <v>9</v>
      </c>
      <c r="I24" s="14">
        <f t="shared" si="1"/>
        <v>0</v>
      </c>
    </row>
    <row r="25" spans="2:9" x14ac:dyDescent="0.35">
      <c r="H25" s="3">
        <f t="shared" si="0"/>
        <v>10</v>
      </c>
      <c r="I25" s="14">
        <f>C6</f>
        <v>0</v>
      </c>
    </row>
  </sheetData>
  <mergeCells count="4">
    <mergeCell ref="B8:D8"/>
    <mergeCell ref="B9:D9"/>
    <mergeCell ref="B10:D10"/>
    <mergeCell ref="B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heetViews>
  <sheetFormatPr defaultColWidth="10.85546875" defaultRowHeight="21" x14ac:dyDescent="0.35"/>
  <cols>
    <col min="1" max="1" width="10.85546875" style="2"/>
    <col min="2" max="2" width="10.85546875" style="3"/>
    <col min="3" max="3" width="16.42578125" style="3" customWidth="1"/>
    <col min="4" max="4" width="13.140625" style="3" bestFit="1" customWidth="1"/>
    <col min="5" max="16" width="10.85546875" style="3"/>
    <col min="17" max="16384" width="10.85546875" style="2"/>
  </cols>
  <sheetData>
    <row r="1" spans="1:16" ht="114" customHeight="1" x14ac:dyDescent="0.3">
      <c r="B1" s="36" t="s">
        <v>67</v>
      </c>
      <c r="C1" s="36"/>
      <c r="D1" s="36"/>
      <c r="E1" s="36"/>
      <c r="F1" s="36"/>
      <c r="G1" s="36"/>
      <c r="H1" s="36"/>
      <c r="I1" s="2"/>
      <c r="J1" s="2"/>
      <c r="K1" s="2"/>
      <c r="L1" s="2"/>
      <c r="M1" s="2"/>
      <c r="N1" s="2"/>
      <c r="O1" s="2"/>
      <c r="P1" s="2"/>
    </row>
    <row r="3" spans="1:16" x14ac:dyDescent="0.35">
      <c r="B3" s="3" t="s">
        <v>2</v>
      </c>
      <c r="D3" s="28"/>
    </row>
    <row r="4" spans="1:16" x14ac:dyDescent="0.35">
      <c r="B4" s="3" t="s">
        <v>34</v>
      </c>
      <c r="D4" s="28"/>
    </row>
    <row r="5" spans="1:16" x14ac:dyDescent="0.35">
      <c r="B5" s="3" t="s">
        <v>35</v>
      </c>
      <c r="D5" s="27"/>
    </row>
    <row r="6" spans="1:16" x14ac:dyDescent="0.35">
      <c r="B6" s="3" t="s">
        <v>36</v>
      </c>
      <c r="D6" s="27"/>
    </row>
    <row r="7" spans="1:16" x14ac:dyDescent="0.35">
      <c r="B7" s="3" t="s">
        <v>1</v>
      </c>
      <c r="D7" s="31"/>
    </row>
    <row r="9" spans="1:16" x14ac:dyDescent="0.35">
      <c r="A9" s="1" t="s">
        <v>0</v>
      </c>
    </row>
    <row r="11" spans="1:16" x14ac:dyDescent="0.35">
      <c r="B11" s="3" t="s">
        <v>32</v>
      </c>
      <c r="D11" s="4">
        <f>D3+(D7)*(D4-D3)</f>
        <v>0</v>
      </c>
    </row>
    <row r="13" spans="1:16" x14ac:dyDescent="0.35">
      <c r="B13" s="3" t="s">
        <v>37</v>
      </c>
      <c r="D13" s="7">
        <f>D11*D5+D5-D6</f>
        <v>0</v>
      </c>
    </row>
  </sheetData>
  <mergeCells count="1">
    <mergeCell ref="B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workbookViewId="0"/>
  </sheetViews>
  <sheetFormatPr defaultColWidth="10.85546875" defaultRowHeight="21" x14ac:dyDescent="0.35"/>
  <cols>
    <col min="1" max="1" width="10.85546875" style="2"/>
    <col min="2" max="2" width="14.85546875" style="3" customWidth="1"/>
    <col min="3" max="3" width="9.85546875" style="3" customWidth="1"/>
    <col min="4" max="4" width="19.140625" style="3" customWidth="1"/>
    <col min="5" max="5" width="17.85546875" style="3" customWidth="1"/>
    <col min="6" max="16" width="10.85546875" style="3"/>
    <col min="17" max="16384" width="10.85546875" style="2"/>
  </cols>
  <sheetData>
    <row r="1" spans="1:16" ht="240.75" customHeight="1" x14ac:dyDescent="0.3">
      <c r="B1" s="36" t="s">
        <v>71</v>
      </c>
      <c r="C1" s="36"/>
      <c r="D1" s="36"/>
      <c r="E1" s="36"/>
      <c r="F1" s="36"/>
      <c r="G1" s="36"/>
      <c r="H1" s="36"/>
      <c r="I1" s="2"/>
      <c r="J1" s="2"/>
      <c r="K1" s="2"/>
      <c r="L1" s="2"/>
      <c r="M1" s="2"/>
      <c r="N1" s="2"/>
      <c r="O1" s="2"/>
      <c r="P1" s="2"/>
    </row>
    <row r="3" spans="1:16" x14ac:dyDescent="0.35">
      <c r="B3" s="11" t="s">
        <v>40</v>
      </c>
      <c r="C3" s="11" t="s">
        <v>41</v>
      </c>
      <c r="D3" s="11" t="s">
        <v>1</v>
      </c>
    </row>
    <row r="4" spans="1:16" x14ac:dyDescent="0.35">
      <c r="B4" s="9" t="s">
        <v>39</v>
      </c>
      <c r="C4" s="32"/>
      <c r="D4" s="33"/>
    </row>
    <row r="5" spans="1:16" x14ac:dyDescent="0.35">
      <c r="B5" s="9" t="s">
        <v>30</v>
      </c>
      <c r="C5" s="32"/>
      <c r="D5" s="33"/>
    </row>
    <row r="6" spans="1:16" x14ac:dyDescent="0.35">
      <c r="B6" s="9"/>
      <c r="C6" s="23"/>
      <c r="D6" s="13"/>
    </row>
    <row r="7" spans="1:16" x14ac:dyDescent="0.35">
      <c r="B7" s="24" t="s">
        <v>42</v>
      </c>
      <c r="C7" s="23"/>
      <c r="D7" s="34"/>
    </row>
    <row r="8" spans="1:16" x14ac:dyDescent="0.35">
      <c r="B8" s="24" t="s">
        <v>43</v>
      </c>
      <c r="C8" s="23"/>
      <c r="D8" s="34"/>
    </row>
    <row r="9" spans="1:16" x14ac:dyDescent="0.35">
      <c r="B9" s="24" t="s">
        <v>44</v>
      </c>
      <c r="D9" s="27"/>
    </row>
    <row r="10" spans="1:16" x14ac:dyDescent="0.35">
      <c r="B10" s="24" t="s">
        <v>45</v>
      </c>
      <c r="D10" s="35"/>
    </row>
    <row r="12" spans="1:16" x14ac:dyDescent="0.35">
      <c r="A12" s="1" t="s">
        <v>0</v>
      </c>
    </row>
    <row r="14" spans="1:16" x14ac:dyDescent="0.35">
      <c r="B14" s="3" t="s">
        <v>27</v>
      </c>
      <c r="C14" s="37" t="s">
        <v>48</v>
      </c>
      <c r="D14" s="37"/>
      <c r="E14" s="37"/>
      <c r="F14" s="15">
        <f>C5</f>
        <v>0</v>
      </c>
    </row>
    <row r="16" spans="1:16" x14ac:dyDescent="0.35">
      <c r="B16" s="24" t="s">
        <v>28</v>
      </c>
      <c r="C16" s="37" t="s">
        <v>49</v>
      </c>
      <c r="D16" s="37"/>
      <c r="E16" s="37"/>
      <c r="F16" s="15">
        <f>C4</f>
        <v>0</v>
      </c>
    </row>
    <row r="18" spans="2:5" s="2" customFormat="1" x14ac:dyDescent="0.35">
      <c r="B18" s="3" t="s">
        <v>29</v>
      </c>
      <c r="C18" s="3"/>
      <c r="D18" s="3"/>
      <c r="E18" s="3"/>
    </row>
    <row r="19" spans="2:5" s="2" customFormat="1" x14ac:dyDescent="0.35">
      <c r="B19" s="3"/>
      <c r="C19" s="37" t="s">
        <v>46</v>
      </c>
      <c r="D19" s="37"/>
      <c r="E19" s="25">
        <f>C4+D10*(C5-C4)</f>
        <v>0</v>
      </c>
    </row>
    <row r="20" spans="2:5" s="2" customFormat="1" x14ac:dyDescent="0.35">
      <c r="B20" s="3"/>
      <c r="C20" s="3"/>
      <c r="D20" s="3"/>
      <c r="E20" s="9"/>
    </row>
    <row r="21" spans="2:5" s="2" customFormat="1" x14ac:dyDescent="0.35">
      <c r="B21" s="3"/>
      <c r="C21" s="37" t="s">
        <v>47</v>
      </c>
      <c r="D21" s="37"/>
      <c r="E21" s="25" t="e">
        <f>(D8+D9)/D7-1</f>
        <v>#DIV/0!</v>
      </c>
    </row>
  </sheetData>
  <mergeCells count="5">
    <mergeCell ref="C14:E14"/>
    <mergeCell ref="C16:E16"/>
    <mergeCell ref="C21:D21"/>
    <mergeCell ref="C19:D19"/>
    <mergeCell ref="B1:H1"/>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workbookViewId="0"/>
  </sheetViews>
  <sheetFormatPr defaultColWidth="10.85546875" defaultRowHeight="21" x14ac:dyDescent="0.35"/>
  <cols>
    <col min="1" max="1" width="10.85546875" style="2"/>
    <col min="2" max="2" width="14.85546875" style="3" customWidth="1"/>
    <col min="3" max="3" width="12.42578125" style="3" customWidth="1"/>
    <col min="4" max="4" width="19.140625" style="3" customWidth="1"/>
    <col min="5" max="5" width="17.85546875" style="3" customWidth="1"/>
    <col min="6" max="16" width="10.85546875" style="3"/>
    <col min="17" max="16384" width="10.85546875" style="2"/>
  </cols>
  <sheetData>
    <row r="1" spans="1:16" ht="243" customHeight="1" x14ac:dyDescent="0.3">
      <c r="B1" s="36" t="s">
        <v>68</v>
      </c>
      <c r="C1" s="36"/>
      <c r="D1" s="36"/>
      <c r="E1" s="36"/>
      <c r="F1" s="36"/>
      <c r="G1" s="36"/>
      <c r="H1" s="36"/>
      <c r="I1" s="2"/>
      <c r="J1" s="2"/>
      <c r="K1" s="2"/>
      <c r="L1" s="2"/>
      <c r="M1" s="2"/>
      <c r="N1" s="2"/>
      <c r="O1" s="2"/>
      <c r="P1" s="2"/>
    </row>
    <row r="3" spans="1:16" ht="41.25" customHeight="1" x14ac:dyDescent="0.35">
      <c r="B3" s="11" t="s">
        <v>40</v>
      </c>
      <c r="C3" s="12" t="s">
        <v>50</v>
      </c>
      <c r="D3" s="11" t="s">
        <v>1</v>
      </c>
      <c r="E3" s="12" t="s">
        <v>51</v>
      </c>
    </row>
    <row r="4" spans="1:16" x14ac:dyDescent="0.35">
      <c r="B4" s="9" t="s">
        <v>31</v>
      </c>
      <c r="C4" s="32"/>
      <c r="D4" s="33"/>
      <c r="E4" s="32"/>
    </row>
    <row r="5" spans="1:16" x14ac:dyDescent="0.35">
      <c r="B5" s="9" t="s">
        <v>38</v>
      </c>
      <c r="C5" s="32"/>
      <c r="D5" s="33"/>
      <c r="E5" s="32"/>
    </row>
    <row r="6" spans="1:16" x14ac:dyDescent="0.35">
      <c r="B6" s="9" t="s">
        <v>30</v>
      </c>
      <c r="C6" s="32"/>
      <c r="D6" s="33"/>
      <c r="E6" s="32"/>
    </row>
    <row r="7" spans="1:16" x14ac:dyDescent="0.35">
      <c r="B7" s="24" t="s">
        <v>2</v>
      </c>
      <c r="C7" s="32"/>
      <c r="D7" s="33"/>
      <c r="E7" s="32"/>
    </row>
    <row r="9" spans="1:16" x14ac:dyDescent="0.35">
      <c r="A9" s="1" t="s">
        <v>0</v>
      </c>
    </row>
    <row r="11" spans="1:16" x14ac:dyDescent="0.35">
      <c r="B11" s="3" t="s">
        <v>27</v>
      </c>
      <c r="C11" s="37" t="s">
        <v>33</v>
      </c>
      <c r="D11" s="37"/>
      <c r="E11" s="37"/>
      <c r="F11" s="15">
        <f>$C$7+D4*($C$6-$C$7)</f>
        <v>0</v>
      </c>
    </row>
    <row r="12" spans="1:16" x14ac:dyDescent="0.35">
      <c r="C12" s="37" t="s">
        <v>52</v>
      </c>
      <c r="D12" s="37"/>
      <c r="E12" s="37"/>
      <c r="F12" s="15">
        <f>$C$7+D5*($C$6-$C$7)</f>
        <v>0</v>
      </c>
    </row>
    <row r="13" spans="1:16" x14ac:dyDescent="0.35">
      <c r="C13" s="21"/>
      <c r="D13" s="21"/>
      <c r="E13" s="21"/>
      <c r="F13" s="15"/>
    </row>
    <row r="14" spans="1:16" x14ac:dyDescent="0.35">
      <c r="C14" s="21"/>
      <c r="D14" s="21"/>
      <c r="E14" s="21" t="s">
        <v>53</v>
      </c>
      <c r="F14" s="15">
        <f>C4-F11</f>
        <v>0</v>
      </c>
    </row>
    <row r="15" spans="1:16" x14ac:dyDescent="0.35">
      <c r="C15" s="21"/>
      <c r="D15" s="21"/>
      <c r="E15" s="21" t="s">
        <v>54</v>
      </c>
      <c r="F15" s="15">
        <f>C5-F12</f>
        <v>0</v>
      </c>
    </row>
    <row r="16" spans="1:16" x14ac:dyDescent="0.35">
      <c r="C16" s="21"/>
      <c r="D16" s="21"/>
      <c r="E16" s="21"/>
      <c r="F16" s="15"/>
    </row>
    <row r="17" spans="2:4" s="2" customFormat="1" x14ac:dyDescent="0.35">
      <c r="B17" s="3" t="s">
        <v>55</v>
      </c>
      <c r="C17" s="3"/>
      <c r="D17" s="3"/>
    </row>
    <row r="18" spans="2:4" s="2" customFormat="1" x14ac:dyDescent="0.35">
      <c r="B18" s="3"/>
      <c r="C18" s="21" t="s">
        <v>56</v>
      </c>
      <c r="D18" s="22" t="e">
        <f>(C4-$C$7)/E4</f>
        <v>#DIV/0!</v>
      </c>
    </row>
    <row r="19" spans="2:4" s="2" customFormat="1" x14ac:dyDescent="0.35">
      <c r="B19" s="3"/>
      <c r="C19" s="21" t="s">
        <v>57</v>
      </c>
      <c r="D19" s="22" t="e">
        <f>(C5-$C$7)/E5</f>
        <v>#DIV/0!</v>
      </c>
    </row>
    <row r="20" spans="2:4" s="2" customFormat="1" x14ac:dyDescent="0.35">
      <c r="B20" s="3"/>
      <c r="C20" s="21" t="s">
        <v>58</v>
      </c>
      <c r="D20" s="22" t="e">
        <f>(C6-$C$7)/E6</f>
        <v>#DIV/0!</v>
      </c>
    </row>
  </sheetData>
  <mergeCells count="3">
    <mergeCell ref="C11:E11"/>
    <mergeCell ref="C12:E12"/>
    <mergeCell ref="B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workbookViewId="0"/>
  </sheetViews>
  <sheetFormatPr defaultColWidth="10.85546875" defaultRowHeight="21" x14ac:dyDescent="0.35"/>
  <cols>
    <col min="1" max="1" width="10.85546875" style="2"/>
    <col min="2" max="2" width="14.85546875" style="3" customWidth="1"/>
    <col min="3" max="3" width="14.7109375" style="3" customWidth="1"/>
    <col min="4" max="4" width="19.140625" style="3" customWidth="1"/>
    <col min="5" max="5" width="17.85546875" style="3" customWidth="1"/>
    <col min="6" max="16" width="10.85546875" style="3"/>
    <col min="17" max="16384" width="10.85546875" style="2"/>
  </cols>
  <sheetData>
    <row r="1" spans="1:16" ht="170.25" customHeight="1" x14ac:dyDescent="0.3">
      <c r="B1" s="36" t="s">
        <v>69</v>
      </c>
      <c r="C1" s="36"/>
      <c r="D1" s="36"/>
      <c r="E1" s="36"/>
      <c r="F1" s="36"/>
      <c r="G1" s="36"/>
      <c r="H1" s="2"/>
      <c r="I1" s="2"/>
      <c r="J1" s="2"/>
      <c r="K1" s="2"/>
      <c r="L1" s="2"/>
      <c r="M1" s="2"/>
      <c r="N1" s="2"/>
      <c r="O1" s="2"/>
      <c r="P1" s="2"/>
    </row>
    <row r="3" spans="1:16" ht="41.25" customHeight="1" x14ac:dyDescent="0.35">
      <c r="B3" s="11" t="s">
        <v>59</v>
      </c>
      <c r="C3" s="12" t="s">
        <v>63</v>
      </c>
      <c r="D3" s="11" t="s">
        <v>1</v>
      </c>
      <c r="E3" s="12" t="s">
        <v>64</v>
      </c>
    </row>
    <row r="4" spans="1:16" x14ac:dyDescent="0.35">
      <c r="B4" s="9" t="s">
        <v>60</v>
      </c>
      <c r="C4" s="32"/>
      <c r="D4" s="33"/>
      <c r="E4" s="32"/>
    </row>
    <row r="5" spans="1:16" x14ac:dyDescent="0.35">
      <c r="B5" s="9" t="s">
        <v>61</v>
      </c>
      <c r="C5" s="32"/>
      <c r="D5" s="33"/>
      <c r="E5" s="32"/>
    </row>
    <row r="6" spans="1:16" x14ac:dyDescent="0.35">
      <c r="B6" s="9"/>
      <c r="C6" s="6"/>
      <c r="D6" s="26"/>
      <c r="E6" s="6"/>
    </row>
    <row r="7" spans="1:16" x14ac:dyDescent="0.35">
      <c r="B7" s="24" t="s">
        <v>62</v>
      </c>
      <c r="C7" s="6"/>
      <c r="D7" s="32"/>
      <c r="E7" s="6"/>
    </row>
    <row r="9" spans="1:16" x14ac:dyDescent="0.35">
      <c r="A9" s="1" t="s">
        <v>0</v>
      </c>
    </row>
    <row r="11" spans="1:16" x14ac:dyDescent="0.35">
      <c r="B11" s="3" t="s">
        <v>65</v>
      </c>
      <c r="D11" s="4">
        <f>D7+D4*(E4-C4)+D5*(E5-C5)</f>
        <v>0</v>
      </c>
    </row>
  </sheetData>
  <mergeCells count="1">
    <mergeCell ref="B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7-10</vt:lpstr>
      <vt:lpstr>7-11</vt:lpstr>
      <vt:lpstr>7-21</vt:lpstr>
      <vt:lpstr>7-25</vt:lpstr>
      <vt:lpstr>7-26</vt:lpstr>
      <vt:lpstr>7-32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2012-09-14T06:47:23Z</dcterms:modified>
</cp:coreProperties>
</file>