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10-02A" sheetId="1" r:id="rId1"/>
    <sheet name="Given P10-02A" sheetId="8" r:id="rId2"/>
    <sheet name="P10-04A " sheetId="10" r:id="rId3"/>
    <sheet name="Given P10-04A" sheetId="7" r:id="rId4"/>
    <sheet name="P10-07A" sheetId="3" r:id="rId5"/>
    <sheet name="Given P10-07A" sheetId="6" r:id="rId6"/>
    <sheet name="P10-08A" sheetId="11" r:id="rId7"/>
    <sheet name="Given P10-08A" sheetId="5" r:id="rId8"/>
  </sheets>
  <definedNames>
    <definedName name="_xlnm.Print_Area" localSheetId="6">'P10-08A'!$A$1:$H$98</definedName>
    <definedName name="_xlnm.Print_Titles" localSheetId="0">'P10-02A'!$1:$4</definedName>
  </definedNames>
  <calcPr calcId="125725" fullCalcOnLoad="1"/>
</workbook>
</file>

<file path=xl/calcChain.xml><?xml version="1.0" encoding="utf-8"?>
<calcChain xmlns="http://schemas.openxmlformats.org/spreadsheetml/2006/main">
  <c r="G59" i="11"/>
  <c r="G53"/>
  <c r="H38"/>
  <c r="G12"/>
  <c r="E23"/>
  <c r="G47" i="10"/>
  <c r="G53"/>
  <c r="F11"/>
  <c r="H67" i="1"/>
  <c r="H66"/>
  <c r="H61"/>
  <c r="H60"/>
  <c r="G50"/>
  <c r="G49"/>
  <c r="G48"/>
  <c r="G47"/>
  <c r="G46"/>
  <c r="F36"/>
  <c r="F30"/>
  <c r="F21"/>
  <c r="F20"/>
  <c r="F19"/>
  <c r="G12"/>
  <c r="E29" i="11"/>
  <c r="G53" i="3"/>
  <c r="H38"/>
  <c r="H39"/>
  <c r="F12"/>
  <c r="E23"/>
  <c r="E29"/>
  <c r="F17" i="10"/>
  <c r="H39" i="11"/>
  <c r="G27" i="10"/>
  <c r="H40" i="11"/>
  <c r="G28" i="10"/>
  <c r="H41" i="11"/>
  <c r="H40" i="3"/>
  <c r="G59"/>
  <c r="H41"/>
  <c r="G29" i="10"/>
  <c r="H42" i="11"/>
  <c r="G30" i="10"/>
  <c r="G72" i="11"/>
  <c r="H42" i="3"/>
  <c r="G31" i="10"/>
  <c r="G32"/>
  <c r="G33"/>
  <c r="G34"/>
  <c r="G35"/>
  <c r="G36"/>
  <c r="G37"/>
</calcChain>
</file>

<file path=xl/comments1.xml><?xml version="1.0" encoding="utf-8"?>
<comments xmlns="http://schemas.openxmlformats.org/spreadsheetml/2006/main">
  <authors>
    <author>x</author>
  </authors>
  <commentList>
    <comment ref="F11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E19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E26" authorId="0">
      <text>
        <r>
          <rPr>
            <sz val="8"/>
            <color indexed="81"/>
            <rFont val="Tahoma"/>
            <family val="2"/>
          </rPr>
          <t>Enter appropriate data in yellow cells.  Your entries "Total bond interest expense" will be verified.</t>
        </r>
      </text>
    </comment>
    <comment ref="E34" authorId="0">
      <text>
        <r>
          <rPr>
            <sz val="8"/>
            <color indexed="81"/>
            <rFont val="Tahoma"/>
            <family val="2"/>
          </rPr>
          <t>Enter appropriate data in yellow cells.  Your entries "Total bond interest expense" will be verified.</t>
        </r>
      </text>
    </comment>
    <comment ref="E46" authorId="0">
      <text>
        <r>
          <rPr>
            <sz val="8"/>
            <color indexed="81"/>
            <rFont val="Tahoma"/>
            <family val="2"/>
          </rPr>
          <t>Enter appropriate data in yellow cells.  Your entries "Carrying Value" will be verified.</t>
        </r>
      </text>
    </comment>
    <comment ref="F59" authorId="0">
      <text>
        <r>
          <rPr>
            <sz val="8"/>
            <color indexed="81"/>
            <rFont val="Tahoma"/>
            <family val="2"/>
          </rPr>
          <t>Enter appropriate data in yellow cells.  Your Credit entries will be verified.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E7" authorId="0">
      <text>
        <r>
          <rPr>
            <sz val="8"/>
            <color indexed="81"/>
            <rFont val="Tahoma"/>
            <family val="2"/>
          </rPr>
          <t>Enter appropriate data in yellow cells.  Your entries "Total bond interest expense" will be verified.</t>
        </r>
      </text>
    </comment>
    <comment ref="E27" authorId="0">
      <text>
        <r>
          <rPr>
            <sz val="8"/>
            <color indexed="81"/>
            <rFont val="Tahoma"/>
            <family val="2"/>
          </rPr>
          <t>Enter appropriate data in yellow cells.  Your entries "Carrying Value" will be verified.</t>
        </r>
      </text>
    </comment>
    <comment ref="F46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F52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</commentList>
</comments>
</file>

<file path=xl/comments3.xml><?xml version="1.0" encoding="utf-8"?>
<comments xmlns="http://schemas.openxmlformats.org/spreadsheetml/2006/main">
  <authors>
    <author>x</author>
  </authors>
  <commentList>
    <comment ref="E11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D19" authorId="0">
      <text>
        <r>
          <rPr>
            <sz val="8"/>
            <color indexed="81"/>
            <rFont val="Tahoma"/>
            <family val="2"/>
          </rPr>
          <t>Enter appropriate data in yellow cells.  Your entries "Total bond interest expense" will be verified.</t>
        </r>
      </text>
    </comment>
    <comment ref="D27" authorId="0">
      <text>
        <r>
          <rPr>
            <sz val="8"/>
            <color indexed="81"/>
            <rFont val="Tahoma"/>
            <family val="2"/>
          </rPr>
          <t>Enter appropriate data in yellow cells.  Your entries "Total bond interest expense" will be verified.</t>
        </r>
      </text>
    </comment>
    <comment ref="F38" authorId="0">
      <text>
        <r>
          <rPr>
            <sz val="8"/>
            <color indexed="81"/>
            <rFont val="Tahoma"/>
            <family val="2"/>
          </rPr>
          <t>Enter appropriate data in yellow cells.  Your entries for "Carrying Value" will be verified.</t>
        </r>
      </text>
    </comment>
    <comment ref="E51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E57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</commentList>
</comments>
</file>

<file path=xl/comments4.xml><?xml version="1.0" encoding="utf-8"?>
<comments xmlns="http://schemas.openxmlformats.org/spreadsheetml/2006/main">
  <authors>
    <author>x</author>
  </authors>
  <commentList>
    <comment ref="E11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D19" authorId="0">
      <text>
        <r>
          <rPr>
            <sz val="8"/>
            <color indexed="81"/>
            <rFont val="Tahoma"/>
            <family val="2"/>
          </rPr>
          <t>Enter appropriate data in yellow cells.  Your entries "Total bond interest expense" will be verified.</t>
        </r>
      </text>
    </comment>
    <comment ref="D27" authorId="0">
      <text>
        <r>
          <rPr>
            <sz val="8"/>
            <color indexed="81"/>
            <rFont val="Tahoma"/>
            <family val="2"/>
          </rPr>
          <t>Enter appropriate data in yellow cells.  Your entries "Total bond interest expense" will be verified.</t>
        </r>
      </text>
    </comment>
    <comment ref="F38" authorId="0">
      <text>
        <r>
          <rPr>
            <sz val="8"/>
            <color indexed="81"/>
            <rFont val="Tahoma"/>
            <family val="2"/>
          </rPr>
          <t>Enter appropriate data in yellow cells.  Your entries for "Carrying Value" will be verified.</t>
        </r>
      </text>
    </comment>
    <comment ref="E51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E57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E69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B79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<sst xmlns="http://schemas.openxmlformats.org/spreadsheetml/2006/main" count="264" uniqueCount="97">
  <si>
    <t>Student Name:</t>
  </si>
  <si>
    <t>Class:</t>
  </si>
  <si>
    <t>Bonds issued, face value</t>
  </si>
  <si>
    <t>Annual interest</t>
  </si>
  <si>
    <t>Maturity in years</t>
  </si>
  <si>
    <t>Issuance price</t>
  </si>
  <si>
    <t>General Journal</t>
  </si>
  <si>
    <t>Part 1.</t>
  </si>
  <si>
    <t>Date</t>
  </si>
  <si>
    <t>Account Titles</t>
  </si>
  <si>
    <t>Debit</t>
  </si>
  <si>
    <t>Credit</t>
  </si>
  <si>
    <t>Jan 1</t>
  </si>
  <si>
    <t>Cash</t>
  </si>
  <si>
    <t>Discount on Bonds Payable</t>
  </si>
  <si>
    <t xml:space="preserve">  Bonds Payable</t>
  </si>
  <si>
    <t>Part 2.</t>
  </si>
  <si>
    <t>Cash payment</t>
  </si>
  <si>
    <t>Straight-line discount amortization</t>
  </si>
  <si>
    <t>Bond interest expense</t>
  </si>
  <si>
    <t>Part 3.</t>
  </si>
  <si>
    <t>Par value at maturity</t>
  </si>
  <si>
    <t>Total repaid</t>
  </si>
  <si>
    <t>Less amount borrowed</t>
  </si>
  <si>
    <t>Total bond interest expense</t>
  </si>
  <si>
    <t xml:space="preserve">  or:</t>
  </si>
  <si>
    <t>Plus discount</t>
  </si>
  <si>
    <t>Part 4.</t>
  </si>
  <si>
    <t>Bond</t>
  </si>
  <si>
    <t>Carrying</t>
  </si>
  <si>
    <t>Discount</t>
  </si>
  <si>
    <t>Value</t>
  </si>
  <si>
    <t>Part 5.</t>
  </si>
  <si>
    <t>Jun 30</t>
  </si>
  <si>
    <t>Bond Interest Expense</t>
  </si>
  <si>
    <t xml:space="preserve">  Discount on Bonds Payable</t>
  </si>
  <si>
    <t xml:space="preserve">  Cash</t>
  </si>
  <si>
    <t>Dec 31</t>
  </si>
  <si>
    <t>Less premium</t>
  </si>
  <si>
    <t>Premium</t>
  </si>
  <si>
    <t>Premium on Bonds Payable</t>
  </si>
  <si>
    <t>Market interest rate</t>
  </si>
  <si>
    <t>Semiannual</t>
  </si>
  <si>
    <t>Interest</t>
  </si>
  <si>
    <t>Unamortized</t>
  </si>
  <si>
    <t>Paid</t>
  </si>
  <si>
    <t>Expense</t>
  </si>
  <si>
    <t>Amortization</t>
  </si>
  <si>
    <t>June 30</t>
  </si>
  <si>
    <t>Dec. 31</t>
  </si>
  <si>
    <t>Part 4</t>
  </si>
  <si>
    <t xml:space="preserve">  Premium on Bonds Payable</t>
  </si>
  <si>
    <t>Check figures:</t>
  </si>
  <si>
    <t>(3)</t>
  </si>
  <si>
    <t>Period-End</t>
  </si>
  <si>
    <t>(2)</t>
  </si>
  <si>
    <t>Part 5</t>
  </si>
  <si>
    <t>Sold bonds on stated issue date.</t>
  </si>
  <si>
    <t>To record six months' interest and discount amortization.</t>
  </si>
  <si>
    <t>Part 2</t>
  </si>
  <si>
    <t>To record six months' interest and premium amortization.</t>
  </si>
  <si>
    <t>HILLSIDE</t>
  </si>
  <si>
    <t>(4) 12/31/2014 carrying value</t>
  </si>
  <si>
    <t>Thirty payments of $120,000</t>
  </si>
  <si>
    <t>Semiannual Period-End</t>
  </si>
  <si>
    <t>ELLIS</t>
  </si>
  <si>
    <t>Bonds issued, par value</t>
  </si>
  <si>
    <t>Annual market rate on issue date</t>
  </si>
  <si>
    <t>(2) 6/30/2015 carrying value</t>
  </si>
  <si>
    <t>Part 1</t>
  </si>
  <si>
    <t>Ten payments of $8,125</t>
  </si>
  <si>
    <t>Straight-line Amortization Table</t>
  </si>
  <si>
    <t>Semiannual Interest Period-End</t>
  </si>
  <si>
    <t>Part  3</t>
  </si>
  <si>
    <t>LEGACY</t>
  </si>
  <si>
    <t>(3) 12/31/2014 Carrying value</t>
  </si>
  <si>
    <t>Eight payments of $8,125</t>
  </si>
  <si>
    <t>IKE</t>
  </si>
  <si>
    <t>(3) 6/30/2014 Carrying value</t>
  </si>
  <si>
    <t>(5) Gain</t>
  </si>
  <si>
    <t xml:space="preserve">  </t>
  </si>
  <si>
    <t>Six payments of $9,900</t>
  </si>
  <si>
    <t>Jan. 1</t>
  </si>
  <si>
    <t>Bonds Payable</t>
  </si>
  <si>
    <t xml:space="preserve">  Gain on Retirement of Bonds</t>
  </si>
  <si>
    <t>To record the retirement of bonds.</t>
  </si>
  <si>
    <t>Part 6:  Assume that the market rate on January 1, 2013, is 12% instead of</t>
  </si>
  <si>
    <t>10%.  Without providing numbers, describe how this change affects the</t>
  </si>
  <si>
    <t>amounts reported on Ike's financial statements.</t>
  </si>
  <si>
    <t>Problem 10-02A</t>
  </si>
  <si>
    <t>Given Data P10-02A:</t>
  </si>
  <si>
    <t>Problem 10-04A</t>
  </si>
  <si>
    <t>Given Data P10-04A:</t>
  </si>
  <si>
    <t>Problem 10-07A</t>
  </si>
  <si>
    <t>Given Data P10-07A:</t>
  </si>
  <si>
    <t>Problem 10-08A</t>
  </si>
  <si>
    <t>Given Data P10-08A: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</si>
</sst>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7" formatCode="_(* #,##0_);_(* \(#,##0\);_(* &quot;-&quot;??_);_(@_)"/>
    <numFmt numFmtId="169" formatCode="_(&quot;$&quot;* #,##0_);_(&quot;$&quot;* \(#,##0\);_(&quot;$&quot;* &quot;-&quot;??_);_(@_)"/>
    <numFmt numFmtId="177" formatCode="0.0000"/>
  </numFmts>
  <fonts count="13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sz val="9"/>
      <color indexed="81"/>
      <name val="Tahoma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44"/>
      </left>
      <right/>
      <top/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/>
      <right/>
      <top/>
      <bottom style="hair">
        <color indexed="4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/>
      <diagonal/>
    </border>
    <border>
      <left/>
      <right/>
      <top style="hair">
        <color indexed="4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44"/>
      </right>
      <top/>
      <bottom/>
      <diagonal/>
    </border>
    <border>
      <left/>
      <right/>
      <top/>
      <bottom style="hair">
        <color rgb="FF99CCFF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5" borderId="0">
      <alignment horizontal="center"/>
    </xf>
    <xf numFmtId="41" fontId="2" fillId="6" borderId="0" applyBorder="0">
      <protection locked="0"/>
    </xf>
    <xf numFmtId="9" fontId="2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4" fillId="0" borderId="0" xfId="0" applyFont="1" applyBorder="1" applyAlignment="1" applyProtection="1">
      <alignment horizontal="right"/>
    </xf>
    <xf numFmtId="0" fontId="4" fillId="0" borderId="0" xfId="0" applyFont="1" applyProtection="1"/>
    <xf numFmtId="0" fontId="4" fillId="0" borderId="0" xfId="0" applyFont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 applyProtection="1"/>
    <xf numFmtId="1" fontId="2" fillId="0" borderId="0" xfId="0" applyNumberFormat="1" applyFont="1" applyBorder="1" applyAlignment="1" applyProtection="1"/>
    <xf numFmtId="167" fontId="2" fillId="0" borderId="0" xfId="1" applyNumberFormat="1" applyFont="1" applyBorder="1" applyAlignment="1" applyProtection="1"/>
    <xf numFmtId="169" fontId="2" fillId="0" borderId="0" xfId="2" applyNumberFormat="1" applyFont="1" applyBorder="1" applyAlignment="1" applyProtection="1"/>
    <xf numFmtId="14" fontId="2" fillId="0" borderId="0" xfId="0" applyNumberFormat="1" applyFont="1" applyBorder="1" applyAlignment="1" applyProtection="1">
      <alignment horizontal="center"/>
    </xf>
    <xf numFmtId="167" fontId="2" fillId="0" borderId="0" xfId="1" applyNumberFormat="1"/>
    <xf numFmtId="1" fontId="4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/>
    <xf numFmtId="9" fontId="4" fillId="3" borderId="0" xfId="5" applyFont="1" applyFill="1" applyBorder="1" applyAlignment="1"/>
    <xf numFmtId="0" fontId="0" fillId="3" borderId="0" xfId="0" applyFill="1"/>
    <xf numFmtId="1" fontId="4" fillId="4" borderId="0" xfId="0" applyNumberFormat="1" applyFont="1" applyFill="1" applyBorder="1" applyAlignment="1" applyProtection="1"/>
    <xf numFmtId="1" fontId="4" fillId="4" borderId="0" xfId="0" applyNumberFormat="1" applyFont="1" applyFill="1" applyBorder="1" applyAlignment="1"/>
    <xf numFmtId="0" fontId="2" fillId="3" borderId="0" xfId="0" applyFont="1" applyFill="1"/>
    <xf numFmtId="37" fontId="2" fillId="3" borderId="0" xfId="0" applyNumberFormat="1" applyFont="1" applyFill="1" applyProtection="1"/>
    <xf numFmtId="5" fontId="2" fillId="3" borderId="0" xfId="0" applyNumberFormat="1" applyFont="1" applyFill="1" applyProtection="1"/>
    <xf numFmtId="0" fontId="0" fillId="3" borderId="0" xfId="0" quotePrefix="1" applyFill="1" applyAlignment="1">
      <alignment horizontal="left"/>
    </xf>
    <xf numFmtId="0" fontId="0" fillId="3" borderId="0" xfId="0" quotePrefix="1" applyFill="1"/>
    <xf numFmtId="167" fontId="0" fillId="3" borderId="0" xfId="1" applyNumberFormat="1" applyFont="1" applyFill="1"/>
    <xf numFmtId="1" fontId="2" fillId="3" borderId="0" xfId="0" applyNumberFormat="1" applyFont="1" applyFill="1" applyBorder="1" applyAlignment="1" applyProtection="1"/>
    <xf numFmtId="167" fontId="2" fillId="3" borderId="0" xfId="1" applyNumberFormat="1" applyFont="1" applyFill="1" applyBorder="1" applyAlignment="1" applyProtection="1"/>
    <xf numFmtId="1" fontId="2" fillId="3" borderId="0" xfId="0" applyNumberFormat="1" applyFont="1" applyFill="1" applyBorder="1" applyAlignment="1" applyProtection="1">
      <alignment horizontal="centerContinuous"/>
    </xf>
    <xf numFmtId="0" fontId="4" fillId="3" borderId="0" xfId="0" applyFont="1" applyFill="1" applyAlignment="1">
      <alignment horizontal="centerContinuous"/>
    </xf>
    <xf numFmtId="0" fontId="4" fillId="3" borderId="0" xfId="0" applyFont="1" applyFill="1"/>
    <xf numFmtId="0" fontId="8" fillId="3" borderId="0" xfId="0" applyFont="1" applyFill="1" applyAlignment="1">
      <alignment horizontal="center"/>
    </xf>
    <xf numFmtId="14" fontId="2" fillId="3" borderId="0" xfId="0" applyNumberFormat="1" applyFont="1" applyFill="1" applyBorder="1" applyAlignment="1" applyProtection="1">
      <alignment horizontal="center"/>
    </xf>
    <xf numFmtId="167" fontId="2" fillId="3" borderId="0" xfId="1" applyNumberFormat="1" applyFill="1"/>
    <xf numFmtId="167" fontId="4" fillId="3" borderId="0" xfId="0" applyNumberFormat="1" applyFont="1" applyFill="1"/>
    <xf numFmtId="177" fontId="2" fillId="0" borderId="0" xfId="0" applyNumberFormat="1" applyFont="1" applyBorder="1" applyAlignment="1" applyProtection="1"/>
    <xf numFmtId="169" fontId="4" fillId="0" borderId="0" xfId="0" applyNumberFormat="1" applyFont="1"/>
    <xf numFmtId="169" fontId="2" fillId="3" borderId="0" xfId="2" applyNumberFormat="1" applyFont="1" applyFill="1" applyBorder="1" applyAlignment="1" applyProtection="1"/>
    <xf numFmtId="0" fontId="5" fillId="3" borderId="0" xfId="0" applyFont="1" applyFill="1" applyAlignment="1" applyProtection="1">
      <alignment horizontal="center"/>
    </xf>
    <xf numFmtId="0" fontId="5" fillId="3" borderId="0" xfId="0" applyFont="1" applyFill="1"/>
    <xf numFmtId="37" fontId="5" fillId="3" borderId="0" xfId="0" applyNumberFormat="1" applyFont="1" applyFill="1" applyProtection="1"/>
    <xf numFmtId="0" fontId="5" fillId="3" borderId="1" xfId="0" applyFont="1" applyFill="1" applyBorder="1" applyAlignment="1" applyProtection="1">
      <alignment horizontal="center"/>
    </xf>
    <xf numFmtId="1" fontId="5" fillId="3" borderId="0" xfId="0" applyNumberFormat="1" applyFont="1" applyFill="1" applyBorder="1" applyAlignment="1" applyProtection="1">
      <alignment horizontal="centerContinuous"/>
    </xf>
    <xf numFmtId="0" fontId="5" fillId="3" borderId="0" xfId="0" applyFont="1" applyFill="1" applyAlignment="1">
      <alignment horizontal="centerContinuous"/>
    </xf>
    <xf numFmtId="1" fontId="5" fillId="3" borderId="0" xfId="0" applyNumberFormat="1" applyFont="1" applyFill="1" applyBorder="1" applyAlignment="1" applyProtection="1">
      <alignment horizontal="center"/>
    </xf>
    <xf numFmtId="1" fontId="5" fillId="3" borderId="1" xfId="0" applyNumberFormat="1" applyFont="1" applyFill="1" applyBorder="1" applyAlignment="1" applyProtection="1">
      <alignment horizontal="center"/>
    </xf>
    <xf numFmtId="42" fontId="4" fillId="3" borderId="0" xfId="2" applyNumberFormat="1" applyFont="1" applyFill="1" applyBorder="1" applyAlignment="1"/>
    <xf numFmtId="42" fontId="4" fillId="3" borderId="0" xfId="1" applyNumberFormat="1" applyFont="1" applyFill="1" applyBorder="1" applyAlignment="1"/>
    <xf numFmtId="42" fontId="4" fillId="3" borderId="0" xfId="2" applyNumberFormat="1" applyFont="1" applyFill="1" applyBorder="1" applyAlignment="1" applyProtection="1"/>
    <xf numFmtId="42" fontId="4" fillId="3" borderId="0" xfId="1" applyNumberFormat="1" applyFont="1" applyFill="1" applyBorder="1" applyAlignment="1" applyProtection="1"/>
    <xf numFmtId="41" fontId="4" fillId="3" borderId="0" xfId="1" applyNumberFormat="1" applyFont="1" applyFill="1" applyBorder="1" applyAlignment="1"/>
    <xf numFmtId="0" fontId="5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1" fontId="11" fillId="3" borderId="0" xfId="0" applyNumberFormat="1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center"/>
    </xf>
    <xf numFmtId="167" fontId="2" fillId="2" borderId="0" xfId="1" applyNumberFormat="1" applyFont="1" applyFill="1" applyBorder="1" applyAlignment="1" applyProtection="1">
      <protection locked="0"/>
    </xf>
    <xf numFmtId="169" fontId="2" fillId="2" borderId="0" xfId="2" applyNumberFormat="1" applyFont="1" applyFill="1" applyBorder="1" applyAlignment="1" applyProtection="1">
      <protection locked="0"/>
    </xf>
    <xf numFmtId="169" fontId="2" fillId="2" borderId="2" xfId="2" applyNumberFormat="1" applyFont="1" applyFill="1" applyBorder="1" applyAlignment="1" applyProtection="1">
      <protection locked="0"/>
    </xf>
    <xf numFmtId="167" fontId="2" fillId="2" borderId="3" xfId="1" applyNumberFormat="1" applyFont="1" applyFill="1" applyBorder="1" applyAlignment="1" applyProtection="1">
      <protection locked="0"/>
    </xf>
    <xf numFmtId="169" fontId="2" fillId="2" borderId="4" xfId="1" applyNumberFormat="1" applyFont="1" applyFill="1" applyBorder="1" applyAlignment="1" applyProtection="1">
      <protection locked="0"/>
    </xf>
    <xf numFmtId="169" fontId="2" fillId="2" borderId="5" xfId="2" applyNumberFormat="1" applyFont="1" applyFill="1" applyBorder="1" applyAlignment="1" applyProtection="1">
      <protection locked="0"/>
    </xf>
    <xf numFmtId="167" fontId="2" fillId="2" borderId="1" xfId="1" applyNumberFormat="1" applyFont="1" applyFill="1" applyBorder="1" applyAlignment="1" applyProtection="1">
      <protection locked="0"/>
    </xf>
    <xf numFmtId="169" fontId="2" fillId="2" borderId="6" xfId="2" applyNumberFormat="1" applyFont="1" applyFill="1" applyBorder="1" applyAlignment="1" applyProtection="1">
      <protection locked="0"/>
    </xf>
    <xf numFmtId="167" fontId="2" fillId="2" borderId="5" xfId="1" applyNumberFormat="1" applyFont="1" applyFill="1" applyBorder="1" applyAlignment="1" applyProtection="1">
      <protection locked="0"/>
    </xf>
    <xf numFmtId="42" fontId="4" fillId="3" borderId="0" xfId="1" applyNumberFormat="1" applyFont="1" applyFill="1" applyBorder="1" applyAlignment="1" applyProtection="1">
      <alignment horizontal="left"/>
    </xf>
    <xf numFmtId="167" fontId="2" fillId="2" borderId="0" xfId="1" applyNumberFormat="1" applyFill="1" applyProtection="1">
      <protection locked="0"/>
    </xf>
    <xf numFmtId="42" fontId="2" fillId="2" borderId="7" xfId="2" applyNumberFormat="1" applyFont="1" applyFill="1" applyBorder="1" applyAlignment="1" applyProtection="1">
      <protection locked="0"/>
    </xf>
    <xf numFmtId="42" fontId="2" fillId="2" borderId="8" xfId="2" applyNumberFormat="1" applyFont="1" applyFill="1" applyBorder="1" applyAlignment="1" applyProtection="1">
      <protection locked="0"/>
    </xf>
    <xf numFmtId="41" fontId="2" fillId="2" borderId="0" xfId="1" applyNumberFormat="1" applyFont="1" applyFill="1" applyBorder="1" applyAlignment="1" applyProtection="1">
      <protection locked="0"/>
    </xf>
    <xf numFmtId="41" fontId="2" fillId="2" borderId="3" xfId="1" applyNumberFormat="1" applyFont="1" applyFill="1" applyBorder="1" applyAlignment="1" applyProtection="1">
      <protection locked="0"/>
    </xf>
    <xf numFmtId="41" fontId="2" fillId="2" borderId="9" xfId="1" applyNumberFormat="1" applyFont="1" applyFill="1" applyBorder="1" applyAlignment="1" applyProtection="1">
      <protection locked="0"/>
    </xf>
    <xf numFmtId="42" fontId="2" fillId="2" borderId="5" xfId="2" applyNumberFormat="1" applyFont="1" applyFill="1" applyBorder="1" applyAlignment="1" applyProtection="1">
      <protection locked="0"/>
    </xf>
    <xf numFmtId="41" fontId="2" fillId="2" borderId="1" xfId="1" applyNumberFormat="1" applyFont="1" applyFill="1" applyBorder="1" applyAlignment="1" applyProtection="1">
      <protection locked="0"/>
    </xf>
    <xf numFmtId="42" fontId="2" fillId="2" borderId="6" xfId="2" applyNumberFormat="1" applyFont="1" applyFill="1" applyBorder="1" applyAlignment="1" applyProtection="1">
      <protection locked="0"/>
    </xf>
    <xf numFmtId="41" fontId="2" fillId="2" borderId="5" xfId="1" applyNumberFormat="1" applyFill="1" applyBorder="1" applyProtection="1">
      <protection locked="0"/>
    </xf>
    <xf numFmtId="41" fontId="2" fillId="3" borderId="0" xfId="1" applyNumberFormat="1" applyFill="1"/>
    <xf numFmtId="41" fontId="2" fillId="3" borderId="0" xfId="1" applyNumberFormat="1" applyFont="1" applyFill="1" applyBorder="1" applyAlignment="1" applyProtection="1"/>
    <xf numFmtId="41" fontId="4" fillId="3" borderId="0" xfId="0" applyNumberFormat="1" applyFont="1" applyFill="1"/>
    <xf numFmtId="41" fontId="2" fillId="2" borderId="5" xfId="1" applyNumberFormat="1" applyFont="1" applyFill="1" applyBorder="1" applyAlignment="1" applyProtection="1">
      <protection locked="0"/>
    </xf>
    <xf numFmtId="41" fontId="2" fillId="2" borderId="0" xfId="1" applyNumberFormat="1" applyFill="1" applyBorder="1" applyProtection="1">
      <protection locked="0"/>
    </xf>
    <xf numFmtId="42" fontId="2" fillId="2" borderId="5" xfId="2" applyNumberFormat="1" applyFill="1" applyBorder="1" applyAlignment="1" applyProtection="1">
      <protection locked="0"/>
    </xf>
    <xf numFmtId="42" fontId="2" fillId="2" borderId="10" xfId="2" applyNumberFormat="1" applyFont="1" applyFill="1" applyBorder="1" applyAlignment="1" applyProtection="1">
      <protection locked="0"/>
    </xf>
    <xf numFmtId="42" fontId="2" fillId="2" borderId="11" xfId="2" applyNumberFormat="1" applyFill="1" applyBorder="1" applyProtection="1">
      <protection locked="0"/>
    </xf>
    <xf numFmtId="41" fontId="2" fillId="2" borderId="5" xfId="2" applyNumberFormat="1" applyFill="1" applyBorder="1" applyAlignment="1" applyProtection="1">
      <protection locked="0"/>
    </xf>
    <xf numFmtId="41" fontId="2" fillId="2" borderId="10" xfId="2" applyNumberFormat="1" applyFont="1" applyFill="1" applyBorder="1" applyAlignment="1" applyProtection="1">
      <protection locked="0"/>
    </xf>
    <xf numFmtId="41" fontId="2" fillId="2" borderId="11" xfId="2" applyNumberFormat="1" applyFill="1" applyBorder="1" applyProtection="1">
      <protection locked="0"/>
    </xf>
    <xf numFmtId="41" fontId="2" fillId="2" borderId="12" xfId="1" applyNumberFormat="1" applyFont="1" applyFill="1" applyBorder="1" applyAlignment="1" applyProtection="1">
      <protection locked="0"/>
    </xf>
    <xf numFmtId="41" fontId="2" fillId="2" borderId="9" xfId="2" applyNumberFormat="1" applyFont="1" applyFill="1" applyBorder="1" applyAlignment="1" applyProtection="1">
      <protection locked="0"/>
    </xf>
    <xf numFmtId="41" fontId="2" fillId="2" borderId="0" xfId="2" applyNumberFormat="1" applyFill="1" applyProtection="1">
      <protection locked="0"/>
    </xf>
    <xf numFmtId="0" fontId="4" fillId="3" borderId="0" xfId="0" applyFont="1" applyFill="1" applyAlignment="1">
      <alignment horizontal="left"/>
    </xf>
    <xf numFmtId="0" fontId="5" fillId="3" borderId="1" xfId="0" applyFont="1" applyFill="1" applyBorder="1" applyAlignment="1" applyProtection="1">
      <alignment horizontal="left"/>
    </xf>
    <xf numFmtId="0" fontId="4" fillId="0" borderId="0" xfId="0" applyFont="1" applyAlignment="1">
      <alignment horizontal="center"/>
    </xf>
    <xf numFmtId="41" fontId="2" fillId="2" borderId="0" xfId="2" applyNumberFormat="1" applyFont="1" applyFill="1" applyBorder="1" applyAlignment="1" applyProtection="1">
      <protection locked="0"/>
    </xf>
    <xf numFmtId="42" fontId="2" fillId="2" borderId="0" xfId="2" applyNumberFormat="1" applyFont="1" applyFill="1" applyBorder="1" applyAlignment="1" applyProtection="1">
      <protection locked="0"/>
    </xf>
    <xf numFmtId="42" fontId="2" fillId="3" borderId="0" xfId="1" applyNumberFormat="1" applyFont="1" applyFill="1" applyBorder="1" applyAlignment="1" applyProtection="1"/>
    <xf numFmtId="41" fontId="0" fillId="2" borderId="5" xfId="1" applyNumberFormat="1" applyFont="1" applyFill="1" applyBorder="1" applyProtection="1">
      <protection locked="0"/>
    </xf>
    <xf numFmtId="41" fontId="2" fillId="2" borderId="13" xfId="1" applyNumberFormat="1" applyFont="1" applyFill="1" applyBorder="1" applyAlignment="1" applyProtection="1">
      <protection locked="0"/>
    </xf>
    <xf numFmtId="41" fontId="0" fillId="2" borderId="0" xfId="1" applyNumberFormat="1" applyFont="1" applyFill="1" applyProtection="1">
      <protection locked="0"/>
    </xf>
    <xf numFmtId="41" fontId="0" fillId="3" borderId="0" xfId="1" applyNumberFormat="1" applyFont="1" applyFill="1"/>
    <xf numFmtId="41" fontId="4" fillId="2" borderId="5" xfId="0" applyNumberFormat="1" applyFont="1" applyFill="1" applyBorder="1" applyProtection="1">
      <protection locked="0"/>
    </xf>
    <xf numFmtId="41" fontId="4" fillId="2" borderId="0" xfId="1" applyNumberFormat="1" applyFont="1" applyFill="1" applyProtection="1">
      <protection locked="0"/>
    </xf>
    <xf numFmtId="164" fontId="4" fillId="3" borderId="0" xfId="5" applyNumberFormat="1" applyFont="1" applyFill="1" applyBorder="1" applyAlignment="1"/>
    <xf numFmtId="9" fontId="4" fillId="3" borderId="0" xfId="1" applyNumberFormat="1" applyFont="1" applyFill="1" applyBorder="1" applyAlignment="1"/>
    <xf numFmtId="1" fontId="0" fillId="3" borderId="0" xfId="0" applyNumberFormat="1" applyFill="1" applyBorder="1" applyAlignment="1" applyProtection="1"/>
    <xf numFmtId="169" fontId="2" fillId="2" borderId="14" xfId="1" applyNumberFormat="1" applyFont="1" applyFill="1" applyBorder="1" applyAlignment="1" applyProtection="1">
      <protection locked="0"/>
    </xf>
    <xf numFmtId="41" fontId="2" fillId="5" borderId="0" xfId="3">
      <alignment horizontal="center"/>
    </xf>
    <xf numFmtId="167" fontId="2" fillId="2" borderId="18" xfId="1" applyNumberFormat="1" applyFont="1" applyFill="1" applyBorder="1" applyProtection="1">
      <protection locked="0"/>
    </xf>
    <xf numFmtId="167" fontId="2" fillId="2" borderId="15" xfId="1" applyNumberFormat="1" applyFont="1" applyFill="1" applyBorder="1" applyAlignment="1" applyProtection="1">
      <protection locked="0"/>
    </xf>
    <xf numFmtId="0" fontId="2" fillId="0" borderId="0" xfId="0" applyFont="1"/>
    <xf numFmtId="0" fontId="2" fillId="0" borderId="0" xfId="0" applyFont="1" applyBorder="1" applyAlignment="1" applyProtection="1">
      <alignment horizontal="right"/>
    </xf>
    <xf numFmtId="0" fontId="2" fillId="0" borderId="0" xfId="0" applyFont="1" applyProtection="1"/>
    <xf numFmtId="1" fontId="2" fillId="3" borderId="0" xfId="0" applyNumberFormat="1" applyFont="1" applyFill="1" applyBorder="1" applyAlignment="1"/>
    <xf numFmtId="167" fontId="2" fillId="3" borderId="0" xfId="0" applyNumberFormat="1" applyFont="1" applyFill="1"/>
    <xf numFmtId="0" fontId="2" fillId="3" borderId="0" xfId="0" applyFont="1" applyFill="1" applyAlignment="1">
      <alignment horizontal="left"/>
    </xf>
    <xf numFmtId="41" fontId="2" fillId="2" borderId="18" xfId="1" applyNumberFormat="1" applyFont="1" applyFill="1" applyBorder="1" applyAlignment="1" applyProtection="1">
      <protection locked="0"/>
    </xf>
    <xf numFmtId="41" fontId="2" fillId="5" borderId="0" xfId="3" applyBorder="1">
      <alignment horizontal="center"/>
    </xf>
    <xf numFmtId="167" fontId="2" fillId="2" borderId="18" xfId="1" applyNumberFormat="1" applyFill="1" applyBorder="1" applyProtection="1">
      <protection locked="0"/>
    </xf>
    <xf numFmtId="167" fontId="2" fillId="2" borderId="18" xfId="1" applyNumberFormat="1" applyFont="1" applyFill="1" applyBorder="1" applyAlignment="1" applyProtection="1">
      <protection locked="0"/>
    </xf>
    <xf numFmtId="42" fontId="2" fillId="2" borderId="0" xfId="2" applyNumberFormat="1" applyFill="1" applyBorder="1" applyAlignment="1" applyProtection="1">
      <protection locked="0"/>
    </xf>
    <xf numFmtId="42" fontId="2" fillId="2" borderId="17" xfId="2" applyNumberFormat="1" applyFill="1" applyBorder="1" applyProtection="1">
      <protection locked="0"/>
    </xf>
    <xf numFmtId="41" fontId="2" fillId="2" borderId="15" xfId="1" applyNumberFormat="1" applyFont="1" applyFill="1" applyBorder="1" applyAlignment="1" applyProtection="1">
      <protection locked="0"/>
    </xf>
    <xf numFmtId="167" fontId="2" fillId="3" borderId="0" xfId="1" applyNumberFormat="1" applyFill="1" applyBorder="1"/>
    <xf numFmtId="0" fontId="5" fillId="0" borderId="0" xfId="0" applyFont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1" fontId="5" fillId="3" borderId="0" xfId="0" applyNumberFormat="1" applyFont="1" applyFill="1" applyBorder="1" applyAlignment="1">
      <alignment horizontal="center"/>
    </xf>
    <xf numFmtId="0" fontId="5" fillId="0" borderId="0" xfId="0" quotePrefix="1" applyFont="1" applyBorder="1" applyAlignment="1" applyProtection="1">
      <alignment horizontal="left"/>
    </xf>
    <xf numFmtId="1" fontId="11" fillId="3" borderId="0" xfId="0" applyNumberFormat="1" applyFont="1" applyFill="1" applyBorder="1" applyAlignment="1" applyProtection="1">
      <alignment horizontal="left"/>
    </xf>
    <xf numFmtId="1" fontId="2" fillId="3" borderId="0" xfId="0" applyNumberFormat="1" applyFont="1" applyFill="1" applyBorder="1" applyAlignment="1" applyProtection="1">
      <alignment horizontal="left"/>
    </xf>
    <xf numFmtId="0" fontId="0" fillId="3" borderId="0" xfId="0" applyFill="1" applyAlignment="1">
      <alignment horizontal="left"/>
    </xf>
    <xf numFmtId="0" fontId="11" fillId="3" borderId="0" xfId="0" applyFont="1" applyFill="1" applyAlignment="1">
      <alignment horizontal="left"/>
    </xf>
    <xf numFmtId="1" fontId="1" fillId="3" borderId="0" xfId="0" applyNumberFormat="1" applyFont="1" applyFill="1" applyBorder="1" applyAlignment="1">
      <alignment horizontal="center"/>
    </xf>
    <xf numFmtId="1" fontId="0" fillId="3" borderId="0" xfId="0" applyNumberFormat="1" applyFill="1" applyBorder="1" applyAlignment="1" applyProtection="1">
      <alignment horizontal="left"/>
    </xf>
    <xf numFmtId="14" fontId="2" fillId="3" borderId="0" xfId="0" applyNumberFormat="1" applyFont="1" applyFill="1" applyBorder="1" applyAlignment="1" applyProtection="1">
      <alignment horizontal="left"/>
    </xf>
    <xf numFmtId="0" fontId="4" fillId="3" borderId="16" xfId="0" applyFont="1" applyFill="1" applyBorder="1" applyAlignment="1">
      <alignment horizontal="left"/>
    </xf>
    <xf numFmtId="1" fontId="5" fillId="3" borderId="1" xfId="0" applyNumberFormat="1" applyFont="1" applyFill="1" applyBorder="1" applyAlignment="1" applyProtection="1">
      <alignment horizontal="center"/>
    </xf>
    <xf numFmtId="1" fontId="0" fillId="4" borderId="0" xfId="0" applyNumberFormat="1" applyFill="1" applyBorder="1" applyAlignment="1" applyProtection="1">
      <alignment horizontal="left"/>
    </xf>
    <xf numFmtId="1" fontId="4" fillId="3" borderId="0" xfId="0" applyNumberFormat="1" applyFont="1" applyFill="1" applyBorder="1" applyAlignment="1" applyProtection="1">
      <alignment horizontal="left"/>
    </xf>
    <xf numFmtId="1" fontId="4" fillId="3" borderId="0" xfId="0" quotePrefix="1" applyNumberFormat="1" applyFont="1" applyFill="1" applyBorder="1" applyAlignment="1" applyProtection="1">
      <alignment horizontal="left"/>
    </xf>
    <xf numFmtId="1" fontId="10" fillId="3" borderId="0" xfId="0" applyNumberFormat="1" applyFont="1" applyFill="1" applyBorder="1" applyAlignment="1" applyProtection="1">
      <alignment horizontal="left"/>
    </xf>
    <xf numFmtId="1" fontId="4" fillId="3" borderId="0" xfId="0" applyNumberFormat="1" applyFont="1" applyFill="1" applyBorder="1" applyAlignment="1">
      <alignment horizontal="left"/>
    </xf>
    <xf numFmtId="14" fontId="2" fillId="3" borderId="0" xfId="0" applyNumberFormat="1" applyFont="1" applyFill="1" applyBorder="1" applyAlignment="1" applyProtection="1">
      <alignment horizontal="center"/>
    </xf>
    <xf numFmtId="1" fontId="2" fillId="3" borderId="16" xfId="0" applyNumberFormat="1" applyFont="1" applyFill="1" applyBorder="1" applyAlignment="1" applyProtection="1">
      <alignment horizontal="center"/>
    </xf>
    <xf numFmtId="1" fontId="2" fillId="0" borderId="0" xfId="0" applyNumberFormat="1" applyFont="1" applyBorder="1" applyAlignment="1" applyProtection="1">
      <alignment horizontal="left"/>
    </xf>
    <xf numFmtId="1" fontId="5" fillId="3" borderId="0" xfId="0" applyNumberFormat="1" applyFont="1" applyFill="1" applyBorder="1" applyAlignment="1">
      <alignment horizontal="left"/>
    </xf>
    <xf numFmtId="1" fontId="0" fillId="3" borderId="0" xfId="0" applyNumberFormat="1" applyFill="1" applyBorder="1" applyAlignment="1">
      <alignment horizontal="left"/>
    </xf>
    <xf numFmtId="0" fontId="0" fillId="0" borderId="0" xfId="0"/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 vertical="top" wrapText="1"/>
      <protection locked="0"/>
    </xf>
    <xf numFmtId="0" fontId="2" fillId="3" borderId="0" xfId="0" applyFont="1" applyFill="1" applyAlignment="1">
      <alignment horizontal="left"/>
    </xf>
    <xf numFmtId="1" fontId="6" fillId="3" borderId="0" xfId="0" applyNumberFormat="1" applyFont="1" applyFill="1" applyBorder="1" applyAlignment="1">
      <alignment horizontal="left"/>
    </xf>
  </cellXfs>
  <cellStyles count="6">
    <cellStyle name="Comma" xfId="1" builtinId="3"/>
    <cellStyle name="Currency" xfId="2" builtinId="4"/>
    <cellStyle name="MH Blue w/ #" xfId="3"/>
    <cellStyle name="MH Yellow w/#" xfId="4"/>
    <cellStyle name="Normal" xfId="0" builtinId="0" customBuiltin="1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70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4" customWidth="1"/>
    <col min="2" max="33" width="12.7109375" style="4" customWidth="1"/>
    <col min="34" max="16384" width="9.140625" style="4"/>
  </cols>
  <sheetData>
    <row r="1" spans="1:8">
      <c r="B1" s="2" t="s">
        <v>0</v>
      </c>
      <c r="C1" s="120"/>
      <c r="D1" s="120"/>
    </row>
    <row r="2" spans="1:8">
      <c r="B2" s="2" t="s">
        <v>1</v>
      </c>
      <c r="C2" s="120"/>
      <c r="D2" s="120"/>
    </row>
    <row r="3" spans="1:8">
      <c r="B3" s="3"/>
      <c r="C3" s="123" t="s">
        <v>89</v>
      </c>
      <c r="D3" s="123"/>
    </row>
    <row r="5" spans="1:8">
      <c r="A5" s="103"/>
      <c r="B5" s="122" t="s">
        <v>61</v>
      </c>
      <c r="C5" s="122"/>
      <c r="D5" s="122"/>
      <c r="E5" s="122"/>
      <c r="F5" s="122"/>
      <c r="G5" s="122"/>
      <c r="H5" s="28"/>
    </row>
    <row r="6" spans="1:8">
      <c r="A6" s="103"/>
      <c r="B6" s="121" t="s">
        <v>6</v>
      </c>
      <c r="C6" s="121"/>
      <c r="D6" s="121"/>
      <c r="E6" s="121"/>
      <c r="F6" s="121"/>
      <c r="G6" s="121"/>
      <c r="H6" s="28"/>
    </row>
    <row r="7" spans="1:8">
      <c r="A7" s="103"/>
      <c r="B7" s="18" t="s">
        <v>7</v>
      </c>
      <c r="C7" s="19"/>
      <c r="D7" s="19"/>
      <c r="E7" s="19"/>
      <c r="F7" s="18"/>
      <c r="G7" s="20"/>
      <c r="H7" s="28"/>
    </row>
    <row r="8" spans="1:8">
      <c r="A8" s="103"/>
      <c r="B8" s="37"/>
      <c r="C8" s="38"/>
      <c r="D8" s="38"/>
      <c r="E8" s="36"/>
      <c r="F8" s="38"/>
      <c r="G8" s="38"/>
      <c r="H8" s="28"/>
    </row>
    <row r="9" spans="1:8">
      <c r="A9" s="103"/>
      <c r="B9" s="39" t="s">
        <v>8</v>
      </c>
      <c r="C9" s="39" t="s">
        <v>9</v>
      </c>
      <c r="D9" s="39"/>
      <c r="E9" s="39"/>
      <c r="F9" s="39" t="s">
        <v>10</v>
      </c>
      <c r="G9" s="39" t="s">
        <v>11</v>
      </c>
      <c r="H9" s="28"/>
    </row>
    <row r="10" spans="1:8">
      <c r="A10" s="103"/>
      <c r="B10" s="21">
        <v>2013</v>
      </c>
      <c r="C10" s="15"/>
      <c r="D10" s="15"/>
      <c r="E10" s="15"/>
      <c r="F10" s="15"/>
      <c r="G10" s="15"/>
      <c r="H10" s="28"/>
    </row>
    <row r="11" spans="1:8">
      <c r="A11" s="103"/>
      <c r="B11" s="22" t="s">
        <v>12</v>
      </c>
      <c r="C11" s="126" t="s">
        <v>13</v>
      </c>
      <c r="D11" s="126"/>
      <c r="E11" s="126"/>
      <c r="F11" s="93"/>
      <c r="G11" s="23"/>
      <c r="H11" s="28"/>
    </row>
    <row r="12" spans="1:8">
      <c r="A12" s="103"/>
      <c r="B12" s="24"/>
      <c r="C12" s="125" t="s">
        <v>14</v>
      </c>
      <c r="D12" s="125"/>
      <c r="E12" s="125"/>
      <c r="F12" s="66"/>
      <c r="G12" s="29" t="str">
        <f>IF(F12="","",IF(F12=543552,"«- Correct!","«- Try again!"))</f>
        <v/>
      </c>
      <c r="H12" s="29"/>
    </row>
    <row r="13" spans="1:8">
      <c r="A13" s="103"/>
      <c r="B13" s="24"/>
      <c r="C13" s="125" t="s">
        <v>15</v>
      </c>
      <c r="D13" s="125"/>
      <c r="E13" s="125"/>
      <c r="F13" s="25"/>
      <c r="G13" s="66"/>
      <c r="H13" s="29"/>
    </row>
    <row r="14" spans="1:8">
      <c r="A14" s="103"/>
      <c r="B14" s="24"/>
      <c r="C14" s="124" t="s">
        <v>57</v>
      </c>
      <c r="D14" s="124"/>
      <c r="E14" s="124"/>
      <c r="F14" s="124"/>
      <c r="G14" s="24"/>
      <c r="H14" s="28"/>
    </row>
    <row r="15" spans="1:8">
      <c r="A15" s="103"/>
      <c r="B15" s="24"/>
      <c r="C15" s="24"/>
      <c r="D15" s="24"/>
      <c r="E15" s="24"/>
      <c r="F15" s="24"/>
      <c r="G15" s="24"/>
      <c r="H15" s="28"/>
    </row>
    <row r="16" spans="1:8">
      <c r="B16" s="7"/>
      <c r="C16" s="7"/>
      <c r="D16" s="7"/>
      <c r="E16" s="7"/>
      <c r="F16" s="7"/>
      <c r="G16" s="7"/>
    </row>
    <row r="17" spans="1:8">
      <c r="A17" s="103"/>
      <c r="B17" s="24" t="s">
        <v>16</v>
      </c>
      <c r="C17" s="24"/>
      <c r="D17" s="24"/>
      <c r="E17" s="24"/>
      <c r="F17" s="24"/>
      <c r="G17" s="7"/>
    </row>
    <row r="18" spans="1:8">
      <c r="A18" s="103"/>
      <c r="B18" s="24"/>
      <c r="C18" s="24"/>
      <c r="D18" s="24"/>
      <c r="E18" s="24"/>
      <c r="F18" s="24"/>
      <c r="G18" s="7"/>
    </row>
    <row r="19" spans="1:8">
      <c r="A19" s="103"/>
      <c r="B19" s="125" t="s">
        <v>17</v>
      </c>
      <c r="C19" s="125"/>
      <c r="D19" s="125"/>
      <c r="E19" s="91"/>
      <c r="F19" s="29" t="str">
        <f>IF(E19="","",IF(E19=120000,"«- Correct!","«- Try again!"))</f>
        <v/>
      </c>
      <c r="G19" s="7"/>
    </row>
    <row r="20" spans="1:8">
      <c r="A20" s="103"/>
      <c r="B20" s="125" t="s">
        <v>18</v>
      </c>
      <c r="C20" s="125"/>
      <c r="D20" s="125"/>
      <c r="E20" s="67"/>
      <c r="F20" s="52" t="str">
        <f>IF(E20="","",IF(AND(E20&gt;=18118,E20&lt;=18118.5),"«- Correct!","«- Try again!"))</f>
        <v/>
      </c>
      <c r="G20" s="7"/>
    </row>
    <row r="21" spans="1:8">
      <c r="A21" s="103"/>
      <c r="B21" s="125" t="s">
        <v>19</v>
      </c>
      <c r="C21" s="125"/>
      <c r="D21" s="125"/>
      <c r="E21" s="66"/>
      <c r="F21" s="52" t="str">
        <f>IF(E21="","",IF(AND(E21&gt;=138118,E21&lt;=138118.5),"«- Correct!","«- Try again!"))</f>
        <v/>
      </c>
      <c r="G21" s="7"/>
    </row>
    <row r="22" spans="1:8">
      <c r="A22" s="103"/>
      <c r="B22" s="24"/>
      <c r="C22" s="24"/>
      <c r="D22" s="24"/>
      <c r="E22" s="25"/>
      <c r="F22" s="24"/>
      <c r="G22" s="7"/>
    </row>
    <row r="23" spans="1:8">
      <c r="B23" s="7"/>
      <c r="C23" s="7"/>
      <c r="D23" s="7"/>
      <c r="E23" s="7"/>
      <c r="F23" s="7"/>
      <c r="G23" s="7"/>
    </row>
    <row r="24" spans="1:8">
      <c r="A24" s="103"/>
      <c r="B24" s="24" t="s">
        <v>20</v>
      </c>
      <c r="C24" s="24"/>
      <c r="D24" s="24"/>
      <c r="E24" s="24"/>
      <c r="F24" s="24"/>
      <c r="G24" s="7"/>
    </row>
    <row r="25" spans="1:8">
      <c r="A25" s="103"/>
      <c r="B25" s="24"/>
      <c r="C25" s="24"/>
      <c r="D25" s="24"/>
      <c r="E25" s="24"/>
      <c r="F25" s="24"/>
      <c r="G25" s="7"/>
    </row>
    <row r="26" spans="1:8">
      <c r="A26" s="103"/>
      <c r="B26" s="129" t="s">
        <v>63</v>
      </c>
      <c r="C26" s="125"/>
      <c r="D26" s="125"/>
      <c r="E26" s="69"/>
      <c r="F26" s="24"/>
      <c r="G26" s="7"/>
    </row>
    <row r="27" spans="1:8">
      <c r="A27" s="103"/>
      <c r="B27" s="125" t="s">
        <v>21</v>
      </c>
      <c r="C27" s="125"/>
      <c r="D27" s="125"/>
      <c r="E27" s="70"/>
      <c r="F27" s="24"/>
      <c r="G27" s="7"/>
    </row>
    <row r="28" spans="1:8">
      <c r="A28" s="103"/>
      <c r="B28" s="125" t="s">
        <v>22</v>
      </c>
      <c r="C28" s="125"/>
      <c r="D28" s="125"/>
      <c r="E28" s="69"/>
      <c r="F28" s="24"/>
      <c r="G28" s="7"/>
    </row>
    <row r="29" spans="1:8">
      <c r="A29" s="103"/>
      <c r="B29" s="125" t="s">
        <v>23</v>
      </c>
      <c r="C29" s="125"/>
      <c r="D29" s="125"/>
      <c r="E29" s="70"/>
      <c r="F29" s="24"/>
      <c r="G29" s="7"/>
    </row>
    <row r="30" spans="1:8" ht="13.5" thickBot="1">
      <c r="A30" s="103"/>
      <c r="B30" s="125" t="s">
        <v>24</v>
      </c>
      <c r="C30" s="125"/>
      <c r="D30" s="125"/>
      <c r="E30" s="71"/>
      <c r="F30" s="29" t="str">
        <f>IF(E30="","",IF(E30=4143552,"«- Correct!","«- Try again!"))</f>
        <v/>
      </c>
      <c r="G30" s="7"/>
      <c r="H30" s="89"/>
    </row>
    <row r="31" spans="1:8" ht="13.5" thickTop="1">
      <c r="A31" s="103"/>
      <c r="B31" s="24"/>
      <c r="C31" s="24"/>
      <c r="D31" s="24"/>
      <c r="E31" s="92"/>
      <c r="F31" s="24"/>
      <c r="G31" s="7"/>
    </row>
    <row r="32" spans="1:8">
      <c r="A32" s="103"/>
      <c r="B32" s="125" t="s">
        <v>25</v>
      </c>
      <c r="C32" s="125"/>
      <c r="D32" s="125"/>
      <c r="E32" s="92"/>
      <c r="F32" s="24"/>
      <c r="G32" s="7"/>
    </row>
    <row r="33" spans="1:7">
      <c r="A33" s="103"/>
      <c r="B33" s="24"/>
      <c r="C33" s="24"/>
      <c r="D33" s="24"/>
      <c r="E33" s="92"/>
      <c r="F33" s="24"/>
      <c r="G33" s="7"/>
    </row>
    <row r="34" spans="1:7">
      <c r="A34" s="103"/>
      <c r="B34" s="129" t="s">
        <v>63</v>
      </c>
      <c r="C34" s="125"/>
      <c r="D34" s="125"/>
      <c r="E34" s="69"/>
      <c r="F34" s="24"/>
      <c r="G34" s="7"/>
    </row>
    <row r="35" spans="1:7">
      <c r="A35" s="103"/>
      <c r="B35" s="125" t="s">
        <v>26</v>
      </c>
      <c r="C35" s="125"/>
      <c r="D35" s="125"/>
      <c r="E35" s="70"/>
      <c r="F35" s="24"/>
      <c r="G35" s="7"/>
    </row>
    <row r="36" spans="1:7" ht="13.5" thickBot="1">
      <c r="A36" s="103"/>
      <c r="B36" s="125" t="s">
        <v>24</v>
      </c>
      <c r="C36" s="125"/>
      <c r="D36" s="125"/>
      <c r="E36" s="71"/>
      <c r="F36" s="29" t="str">
        <f>IF(E36="","",IF(E36=4143552,"«- Correct!","«- Try again!"))</f>
        <v/>
      </c>
      <c r="G36" s="7"/>
    </row>
    <row r="37" spans="1:7" ht="13.5" thickTop="1">
      <c r="A37" s="103"/>
      <c r="B37" s="24"/>
      <c r="C37" s="24"/>
      <c r="D37" s="24"/>
      <c r="E37" s="35"/>
      <c r="F37" s="24"/>
      <c r="G37" s="7"/>
    </row>
    <row r="38" spans="1:7">
      <c r="B38" s="7"/>
      <c r="C38" s="7"/>
      <c r="D38" s="7"/>
      <c r="E38" s="7"/>
      <c r="F38" s="7"/>
      <c r="G38" s="7"/>
    </row>
    <row r="39" spans="1:7">
      <c r="A39" s="103"/>
      <c r="B39" s="24" t="s">
        <v>27</v>
      </c>
      <c r="C39" s="24"/>
      <c r="D39" s="24"/>
      <c r="E39" s="24"/>
      <c r="F39" s="24"/>
      <c r="G39" s="24"/>
    </row>
    <row r="40" spans="1:7">
      <c r="A40" s="103"/>
      <c r="B40" s="128" t="s">
        <v>61</v>
      </c>
      <c r="C40" s="128"/>
      <c r="D40" s="128"/>
      <c r="E40" s="128"/>
      <c r="F40" s="128"/>
      <c r="G40" s="24"/>
    </row>
    <row r="41" spans="1:7">
      <c r="A41" s="103"/>
      <c r="B41" s="24"/>
      <c r="C41" s="24"/>
      <c r="D41" s="24"/>
      <c r="E41" s="24"/>
      <c r="F41" s="24"/>
      <c r="G41" s="24"/>
    </row>
    <row r="42" spans="1:7">
      <c r="A42" s="103"/>
      <c r="B42" s="26"/>
      <c r="C42" s="27"/>
      <c r="D42" s="27"/>
      <c r="E42" s="15"/>
      <c r="F42" s="15"/>
      <c r="G42" s="24"/>
    </row>
    <row r="43" spans="1:7">
      <c r="A43" s="103"/>
      <c r="B43" s="40"/>
      <c r="C43" s="41"/>
      <c r="D43" s="41"/>
      <c r="E43" s="42" t="s">
        <v>44</v>
      </c>
      <c r="F43" s="42" t="s">
        <v>29</v>
      </c>
      <c r="G43" s="24"/>
    </row>
    <row r="44" spans="1:7">
      <c r="A44" s="103"/>
      <c r="B44" s="132" t="s">
        <v>64</v>
      </c>
      <c r="C44" s="132"/>
      <c r="D44" s="132"/>
      <c r="E44" s="43" t="s">
        <v>30</v>
      </c>
      <c r="F44" s="43" t="s">
        <v>31</v>
      </c>
      <c r="G44" s="24"/>
    </row>
    <row r="45" spans="1:7">
      <c r="A45" s="103"/>
      <c r="B45" s="24"/>
      <c r="C45" s="131"/>
      <c r="D45" s="131"/>
      <c r="E45" s="24"/>
      <c r="F45" s="24"/>
      <c r="G45" s="24"/>
    </row>
    <row r="46" spans="1:7">
      <c r="A46" s="103"/>
      <c r="B46" s="28"/>
      <c r="C46" s="130">
        <v>41275</v>
      </c>
      <c r="D46" s="130"/>
      <c r="E46" s="90"/>
      <c r="F46" s="94"/>
      <c r="G46" s="29" t="str">
        <f>IF(F46="","",IF(F46=3456448,"«- Correct!","«- Try again!"))</f>
        <v/>
      </c>
    </row>
    <row r="47" spans="1:7">
      <c r="A47" s="103"/>
      <c r="B47" s="28"/>
      <c r="C47" s="130">
        <v>41455</v>
      </c>
      <c r="D47" s="130"/>
      <c r="E47" s="67"/>
      <c r="F47" s="94"/>
      <c r="G47" s="29" t="str">
        <f>IF(F47="","",IF(F47=3474566,"«- Correct!","«- Try again!"))</f>
        <v/>
      </c>
    </row>
    <row r="48" spans="1:7">
      <c r="A48" s="103"/>
      <c r="B48" s="28"/>
      <c r="C48" s="130">
        <v>41639</v>
      </c>
      <c r="D48" s="130"/>
      <c r="E48" s="67"/>
      <c r="F48" s="94"/>
      <c r="G48" s="29" t="str">
        <f>IF(F48="","",IF(F48=3492684,"«- Correct!","«- Try again!"))</f>
        <v/>
      </c>
    </row>
    <row r="49" spans="1:8">
      <c r="A49" s="103"/>
      <c r="B49" s="28"/>
      <c r="C49" s="130">
        <v>41820</v>
      </c>
      <c r="D49" s="130"/>
      <c r="E49" s="67"/>
      <c r="F49" s="94"/>
      <c r="G49" s="29" t="str">
        <f>IF(F49="","",IF(F49=3510802,"«- Correct!","«- Try again!"))</f>
        <v/>
      </c>
    </row>
    <row r="50" spans="1:8">
      <c r="A50" s="103"/>
      <c r="B50" s="28"/>
      <c r="C50" s="130">
        <v>42004</v>
      </c>
      <c r="D50" s="130"/>
      <c r="E50" s="66"/>
      <c r="F50" s="94"/>
      <c r="G50" s="29" t="str">
        <f>IF(F50="","",IF(F50=3528920,"«- Correct!","«- Try again!"))</f>
        <v/>
      </c>
    </row>
    <row r="51" spans="1:8">
      <c r="A51" s="103"/>
      <c r="B51" s="24"/>
      <c r="C51" s="30"/>
      <c r="D51" s="30"/>
      <c r="E51" s="25"/>
      <c r="F51" s="25"/>
      <c r="G51" s="24"/>
    </row>
    <row r="52" spans="1:8">
      <c r="B52" s="7"/>
      <c r="C52" s="7"/>
      <c r="D52" s="7"/>
      <c r="E52" s="7"/>
      <c r="F52" s="7"/>
      <c r="G52" s="7"/>
    </row>
    <row r="53" spans="1:8">
      <c r="A53" s="103"/>
      <c r="B53" s="122" t="s">
        <v>61</v>
      </c>
      <c r="C53" s="122"/>
      <c r="D53" s="122"/>
      <c r="E53" s="122"/>
      <c r="F53" s="122"/>
      <c r="G53" s="122"/>
      <c r="H53" s="28"/>
    </row>
    <row r="54" spans="1:8">
      <c r="A54" s="103"/>
      <c r="B54" s="121" t="s">
        <v>6</v>
      </c>
      <c r="C54" s="121"/>
      <c r="D54" s="121"/>
      <c r="E54" s="121"/>
      <c r="F54" s="121"/>
      <c r="G54" s="121"/>
      <c r="H54" s="28"/>
    </row>
    <row r="55" spans="1:8">
      <c r="A55" s="103"/>
      <c r="B55" s="18" t="s">
        <v>32</v>
      </c>
      <c r="C55" s="19"/>
      <c r="D55" s="19"/>
      <c r="E55" s="19"/>
      <c r="F55" s="18"/>
      <c r="G55" s="20"/>
      <c r="H55" s="28"/>
    </row>
    <row r="56" spans="1:8">
      <c r="A56" s="103"/>
      <c r="B56" s="37"/>
      <c r="C56" s="38"/>
      <c r="D56" s="38"/>
      <c r="E56" s="36"/>
      <c r="F56" s="38"/>
      <c r="G56" s="38"/>
      <c r="H56" s="28"/>
    </row>
    <row r="57" spans="1:8">
      <c r="A57" s="103"/>
      <c r="B57" s="39" t="s">
        <v>8</v>
      </c>
      <c r="C57" s="39" t="s">
        <v>9</v>
      </c>
      <c r="D57" s="39"/>
      <c r="E57" s="39"/>
      <c r="F57" s="39" t="s">
        <v>10</v>
      </c>
      <c r="G57" s="39" t="s">
        <v>11</v>
      </c>
      <c r="H57" s="28"/>
    </row>
    <row r="58" spans="1:8">
      <c r="A58" s="103"/>
      <c r="B58" s="21">
        <v>2013</v>
      </c>
      <c r="C58" s="15"/>
      <c r="D58" s="15"/>
      <c r="E58" s="15"/>
      <c r="F58" s="15"/>
      <c r="G58" s="15"/>
      <c r="H58" s="28"/>
    </row>
    <row r="59" spans="1:8">
      <c r="A59" s="103"/>
      <c r="B59" s="22" t="s">
        <v>33</v>
      </c>
      <c r="C59" s="126" t="s">
        <v>34</v>
      </c>
      <c r="D59" s="126"/>
      <c r="E59" s="126"/>
      <c r="F59" s="95"/>
      <c r="G59" s="96"/>
      <c r="H59" s="28"/>
    </row>
    <row r="60" spans="1:8">
      <c r="A60" s="103"/>
      <c r="B60" s="24"/>
      <c r="C60" s="126" t="s">
        <v>35</v>
      </c>
      <c r="D60" s="126"/>
      <c r="E60" s="126"/>
      <c r="F60" s="74"/>
      <c r="G60" s="76"/>
      <c r="H60" s="52" t="str">
        <f>IF(G60="","",IF(AND(G60&gt;=18118,G60&lt;=18118.5),"«- Correct!","«- Try again!"))</f>
        <v/>
      </c>
    </row>
    <row r="61" spans="1:8">
      <c r="A61" s="103"/>
      <c r="B61" s="24"/>
      <c r="C61" s="126" t="s">
        <v>36</v>
      </c>
      <c r="D61" s="126"/>
      <c r="E61" s="126"/>
      <c r="F61" s="74"/>
      <c r="G61" s="66"/>
      <c r="H61" s="29" t="str">
        <f>IF(G61="","",IF(G61=120000,"«- Correct!","«- Try again!"))</f>
        <v/>
      </c>
    </row>
    <row r="62" spans="1:8">
      <c r="A62" s="103"/>
      <c r="B62" s="28"/>
      <c r="C62" s="127" t="s">
        <v>58</v>
      </c>
      <c r="D62" s="127"/>
      <c r="E62" s="127"/>
      <c r="F62" s="127"/>
      <c r="G62" s="28"/>
      <c r="H62" s="28"/>
    </row>
    <row r="63" spans="1:8">
      <c r="A63" s="103"/>
      <c r="B63" s="28"/>
      <c r="C63" s="126"/>
      <c r="D63" s="126"/>
      <c r="E63" s="126"/>
      <c r="F63" s="28"/>
      <c r="G63" s="28"/>
      <c r="H63" s="28"/>
    </row>
    <row r="64" spans="1:8">
      <c r="A64" s="103"/>
      <c r="B64" s="87">
        <v>2013</v>
      </c>
      <c r="C64" s="126"/>
      <c r="D64" s="126"/>
      <c r="E64" s="126"/>
      <c r="F64" s="28"/>
      <c r="G64" s="28"/>
      <c r="H64" s="28"/>
    </row>
    <row r="65" spans="1:8">
      <c r="A65" s="103"/>
      <c r="B65" s="22" t="s">
        <v>37</v>
      </c>
      <c r="C65" s="126" t="s">
        <v>34</v>
      </c>
      <c r="D65" s="126"/>
      <c r="E65" s="126"/>
      <c r="F65" s="95"/>
      <c r="G65" s="75"/>
      <c r="H65" s="28"/>
    </row>
    <row r="66" spans="1:8">
      <c r="A66" s="103"/>
      <c r="B66" s="24"/>
      <c r="C66" s="126" t="s">
        <v>35</v>
      </c>
      <c r="D66" s="126"/>
      <c r="E66" s="126"/>
      <c r="F66" s="75"/>
      <c r="G66" s="97"/>
      <c r="H66" s="52" t="str">
        <f>IF(G66="","",IF(AND(G66&gt;=18118,G66&lt;=18118.5),"«- Correct!","«- Try again!"))</f>
        <v/>
      </c>
    </row>
    <row r="67" spans="1:8">
      <c r="A67" s="103"/>
      <c r="B67" s="24"/>
      <c r="C67" s="126" t="s">
        <v>36</v>
      </c>
      <c r="D67" s="126"/>
      <c r="E67" s="126"/>
      <c r="F67" s="75"/>
      <c r="G67" s="98"/>
      <c r="H67" s="29" t="str">
        <f>IF(G67="","",IF(G67=120000,"«- Correct!","«- Try again!"))</f>
        <v/>
      </c>
    </row>
    <row r="68" spans="1:8">
      <c r="A68" s="103"/>
      <c r="B68" s="15"/>
      <c r="C68" s="127" t="s">
        <v>58</v>
      </c>
      <c r="D68" s="127"/>
      <c r="E68" s="127"/>
      <c r="F68" s="127"/>
      <c r="G68" s="15"/>
      <c r="H68" s="28"/>
    </row>
    <row r="69" spans="1:8">
      <c r="A69" s="103"/>
      <c r="B69" s="15"/>
      <c r="C69" s="15"/>
      <c r="D69" s="15"/>
      <c r="E69" s="15"/>
      <c r="F69" s="15"/>
      <c r="G69" s="15"/>
      <c r="H69" s="28"/>
    </row>
    <row r="70" spans="1:8">
      <c r="B70"/>
      <c r="C70"/>
      <c r="D70"/>
      <c r="E70"/>
      <c r="F70"/>
      <c r="G70"/>
    </row>
  </sheetData>
  <sheetProtection password="C690" sheet="1" objects="1" scenarios="1" selectLockedCells="1"/>
  <mergeCells count="41">
    <mergeCell ref="C66:E66"/>
    <mergeCell ref="C67:E67"/>
    <mergeCell ref="C59:E59"/>
    <mergeCell ref="C60:E60"/>
    <mergeCell ref="C61:E61"/>
    <mergeCell ref="C63:E63"/>
    <mergeCell ref="C64:E64"/>
    <mergeCell ref="C65:E65"/>
    <mergeCell ref="B35:D35"/>
    <mergeCell ref="B36:D36"/>
    <mergeCell ref="C50:D50"/>
    <mergeCell ref="C49:D49"/>
    <mergeCell ref="C48:D48"/>
    <mergeCell ref="C47:D47"/>
    <mergeCell ref="C46:D46"/>
    <mergeCell ref="C45:D45"/>
    <mergeCell ref="B44:D44"/>
    <mergeCell ref="B27:D27"/>
    <mergeCell ref="B28:D28"/>
    <mergeCell ref="B29:D29"/>
    <mergeCell ref="B30:D30"/>
    <mergeCell ref="B32:D32"/>
    <mergeCell ref="B34:D34"/>
    <mergeCell ref="C68:F68"/>
    <mergeCell ref="C62:F62"/>
    <mergeCell ref="B40:F40"/>
    <mergeCell ref="B54:G54"/>
    <mergeCell ref="B53:G53"/>
    <mergeCell ref="C13:E13"/>
    <mergeCell ref="B19:D19"/>
    <mergeCell ref="B20:D20"/>
    <mergeCell ref="B21:D21"/>
    <mergeCell ref="B26:D26"/>
    <mergeCell ref="C2:D2"/>
    <mergeCell ref="C1:D1"/>
    <mergeCell ref="B6:G6"/>
    <mergeCell ref="B5:G5"/>
    <mergeCell ref="C3:D3"/>
    <mergeCell ref="C14:F14"/>
    <mergeCell ref="C12:E12"/>
    <mergeCell ref="C11:E11"/>
  </mergeCells>
  <phoneticPr fontId="0" type="noConversion"/>
  <printOptions horizontalCentered="1" gridLinesSet="0"/>
  <pageMargins left="0" right="0" top="1" bottom="1" header="0.5" footer="0.5"/>
  <pageSetup scale="10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13"/>
  <sheetViews>
    <sheetView showGridLines="0" workbookViewId="0">
      <selection sqref="A1:C1"/>
    </sheetView>
  </sheetViews>
  <sheetFormatPr defaultRowHeight="12.75"/>
  <cols>
    <col min="1" max="1" width="2.7109375" customWidth="1"/>
    <col min="2" max="4" width="12.7109375" customWidth="1"/>
    <col min="5" max="5" width="2.7109375" customWidth="1"/>
    <col min="6" max="35" width="12.7109375" customWidth="1"/>
  </cols>
  <sheetData>
    <row r="1" spans="1:5">
      <c r="A1" s="133" t="s">
        <v>90</v>
      </c>
      <c r="B1" s="133"/>
      <c r="C1" s="133"/>
      <c r="D1" s="16"/>
    </row>
    <row r="2" spans="1:5">
      <c r="B2" s="17"/>
      <c r="C2" s="17"/>
      <c r="D2" s="17"/>
    </row>
    <row r="3" spans="1:5">
      <c r="A3" s="103"/>
      <c r="B3" s="122" t="s">
        <v>61</v>
      </c>
      <c r="C3" s="128"/>
      <c r="D3" s="128"/>
      <c r="E3" s="15"/>
    </row>
    <row r="4" spans="1:5">
      <c r="A4" s="103"/>
      <c r="B4" s="13"/>
      <c r="C4" s="13"/>
      <c r="D4" s="13"/>
      <c r="E4" s="15"/>
    </row>
    <row r="5" spans="1:5">
      <c r="A5" s="103"/>
      <c r="B5" s="137" t="s">
        <v>2</v>
      </c>
      <c r="C5" s="137"/>
      <c r="D5" s="44">
        <v>4000000</v>
      </c>
      <c r="E5" s="15"/>
    </row>
    <row r="6" spans="1:5">
      <c r="A6" s="103"/>
      <c r="B6" s="137" t="s">
        <v>3</v>
      </c>
      <c r="C6" s="137"/>
      <c r="D6" s="14">
        <v>0.06</v>
      </c>
      <c r="E6" s="15"/>
    </row>
    <row r="7" spans="1:5">
      <c r="A7" s="103"/>
      <c r="B7" s="137" t="s">
        <v>4</v>
      </c>
      <c r="C7" s="137"/>
      <c r="D7" s="48">
        <v>15</v>
      </c>
      <c r="E7" s="15"/>
    </row>
    <row r="8" spans="1:5">
      <c r="A8" s="103"/>
      <c r="B8" s="137" t="s">
        <v>5</v>
      </c>
      <c r="C8" s="137"/>
      <c r="D8" s="45">
        <v>3456448</v>
      </c>
      <c r="E8" s="15"/>
    </row>
    <row r="9" spans="1:5">
      <c r="A9" s="103"/>
      <c r="B9" s="126"/>
      <c r="C9" s="126"/>
      <c r="D9" s="15"/>
      <c r="E9" s="15"/>
    </row>
    <row r="10" spans="1:5">
      <c r="A10" s="103"/>
      <c r="B10" s="136" t="s">
        <v>52</v>
      </c>
      <c r="C10" s="136"/>
      <c r="D10" s="12"/>
      <c r="E10" s="15"/>
    </row>
    <row r="11" spans="1:5">
      <c r="A11" s="103"/>
      <c r="B11" s="135" t="s">
        <v>53</v>
      </c>
      <c r="C11" s="135"/>
      <c r="D11" s="46">
        <v>4143552</v>
      </c>
      <c r="E11" s="15"/>
    </row>
    <row r="12" spans="1:5">
      <c r="A12" s="103"/>
      <c r="B12" s="129" t="s">
        <v>62</v>
      </c>
      <c r="C12" s="134"/>
      <c r="D12" s="47">
        <v>3528920</v>
      </c>
      <c r="E12" s="15"/>
    </row>
    <row r="13" spans="1:5">
      <c r="A13" s="103"/>
      <c r="B13" s="15"/>
      <c r="C13" s="15"/>
      <c r="D13" s="15"/>
      <c r="E13" s="15"/>
    </row>
  </sheetData>
  <sheetProtection password="C690" sheet="1" objects="1" scenarios="1" selectLockedCells="1" selectUnlockedCells="1"/>
  <mergeCells count="10">
    <mergeCell ref="A1:C1"/>
    <mergeCell ref="B3:D3"/>
    <mergeCell ref="B12:C12"/>
    <mergeCell ref="B11:C11"/>
    <mergeCell ref="B10:C10"/>
    <mergeCell ref="B9:C9"/>
    <mergeCell ref="B8:C8"/>
    <mergeCell ref="B7:C7"/>
    <mergeCell ref="B6:C6"/>
    <mergeCell ref="B5:C5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6"/>
  <sheetViews>
    <sheetView showGridLines="0" zoomScaleNormal="100" workbookViewId="0">
      <selection activeCell="C1" sqref="C1:D1"/>
    </sheetView>
  </sheetViews>
  <sheetFormatPr defaultRowHeight="12.75"/>
  <cols>
    <col min="1" max="1" width="2.7109375" customWidth="1"/>
    <col min="2" max="37" width="12.7109375" customWidth="1"/>
  </cols>
  <sheetData>
    <row r="1" spans="1:7" s="4" customFormat="1">
      <c r="B1" s="2" t="s">
        <v>0</v>
      </c>
      <c r="C1" s="120"/>
      <c r="D1" s="120"/>
    </row>
    <row r="2" spans="1:7" s="4" customFormat="1">
      <c r="B2" s="2" t="s">
        <v>1</v>
      </c>
      <c r="C2" s="120"/>
      <c r="D2" s="120"/>
    </row>
    <row r="3" spans="1:7" s="4" customFormat="1">
      <c r="B3" s="3"/>
      <c r="C3" s="123" t="s">
        <v>91</v>
      </c>
      <c r="D3" s="123"/>
    </row>
    <row r="5" spans="1:7" s="4" customFormat="1">
      <c r="A5" s="103"/>
      <c r="B5" s="101" t="s">
        <v>69</v>
      </c>
      <c r="C5" s="24"/>
      <c r="D5" s="24"/>
      <c r="E5" s="24"/>
      <c r="F5" s="24"/>
      <c r="G5" s="7"/>
    </row>
    <row r="6" spans="1:7" s="4" customFormat="1">
      <c r="A6" s="103"/>
      <c r="B6" s="126"/>
      <c r="C6" s="126"/>
      <c r="D6" s="126"/>
      <c r="E6" s="24"/>
      <c r="F6" s="24"/>
      <c r="G6" s="7"/>
    </row>
    <row r="7" spans="1:7" s="4" customFormat="1">
      <c r="A7" s="103"/>
      <c r="B7" s="126" t="s">
        <v>70</v>
      </c>
      <c r="C7" s="126"/>
      <c r="D7" s="126"/>
      <c r="E7" s="58"/>
      <c r="F7" s="24"/>
      <c r="G7" s="7"/>
    </row>
    <row r="8" spans="1:7" s="4" customFormat="1">
      <c r="A8" s="103"/>
      <c r="B8" s="126" t="s">
        <v>21</v>
      </c>
      <c r="C8" s="126"/>
      <c r="D8" s="126"/>
      <c r="E8" s="59"/>
      <c r="F8" s="24"/>
      <c r="G8" s="7"/>
    </row>
    <row r="9" spans="1:7" s="4" customFormat="1">
      <c r="A9" s="103"/>
      <c r="B9" s="126" t="s">
        <v>22</v>
      </c>
      <c r="C9" s="126"/>
      <c r="D9" s="126"/>
      <c r="E9" s="58"/>
      <c r="F9" s="24"/>
      <c r="G9" s="7"/>
    </row>
    <row r="10" spans="1:7" s="4" customFormat="1">
      <c r="A10" s="103"/>
      <c r="B10" s="126" t="s">
        <v>23</v>
      </c>
      <c r="C10" s="126"/>
      <c r="D10" s="126"/>
      <c r="E10" s="59"/>
      <c r="F10" s="24"/>
      <c r="G10" s="7"/>
    </row>
    <row r="11" spans="1:7" s="4" customFormat="1" ht="13.5" thickBot="1">
      <c r="A11" s="103"/>
      <c r="B11" s="126" t="s">
        <v>24</v>
      </c>
      <c r="C11" s="126"/>
      <c r="D11" s="126"/>
      <c r="E11" s="60"/>
      <c r="F11" s="29" t="str">
        <f>IF(E11="","",IF(E11=75917,"«- Correct!","«- Try again!"))</f>
        <v/>
      </c>
      <c r="G11" s="7"/>
    </row>
    <row r="12" spans="1:7" s="4" customFormat="1" ht="13.5" thickTop="1">
      <c r="A12" s="103"/>
      <c r="B12" s="126"/>
      <c r="C12" s="126"/>
      <c r="D12" s="126"/>
      <c r="E12" s="25"/>
      <c r="F12" s="24"/>
      <c r="G12" s="7"/>
    </row>
    <row r="13" spans="1:7" s="4" customFormat="1">
      <c r="A13" s="103"/>
      <c r="B13" s="126" t="s">
        <v>25</v>
      </c>
      <c r="C13" s="126"/>
      <c r="D13" s="126"/>
      <c r="E13" s="25"/>
      <c r="F13" s="24"/>
      <c r="G13" s="7"/>
    </row>
    <row r="14" spans="1:7" s="4" customFormat="1">
      <c r="A14" s="103"/>
      <c r="B14" s="126"/>
      <c r="C14" s="126"/>
      <c r="D14" s="126"/>
      <c r="E14" s="25"/>
      <c r="F14" s="24"/>
      <c r="G14" s="7"/>
    </row>
    <row r="15" spans="1:7" s="4" customFormat="1">
      <c r="A15" s="103"/>
      <c r="B15" s="126" t="s">
        <v>70</v>
      </c>
      <c r="C15" s="126"/>
      <c r="D15" s="126"/>
      <c r="E15" s="58"/>
      <c r="F15" s="24"/>
      <c r="G15" s="7"/>
    </row>
    <row r="16" spans="1:7" s="4" customFormat="1">
      <c r="A16" s="103"/>
      <c r="B16" s="126" t="s">
        <v>38</v>
      </c>
      <c r="C16" s="126"/>
      <c r="D16" s="126"/>
      <c r="E16" s="59"/>
      <c r="F16" s="24"/>
      <c r="G16" s="7"/>
    </row>
    <row r="17" spans="1:8" s="4" customFormat="1" ht="13.5" thickBot="1">
      <c r="A17" s="103"/>
      <c r="B17" s="126" t="s">
        <v>24</v>
      </c>
      <c r="C17" s="126"/>
      <c r="D17" s="126"/>
      <c r="E17" s="60"/>
      <c r="F17" s="29" t="str">
        <f>IF(E17="","",IF(E17=75917,"«- Correct!","«- Try again!"))</f>
        <v/>
      </c>
      <c r="G17" s="7"/>
    </row>
    <row r="18" spans="1:8" s="4" customFormat="1" ht="13.5" thickTop="1">
      <c r="A18" s="103"/>
      <c r="B18" s="24"/>
      <c r="C18" s="24"/>
      <c r="D18" s="24"/>
      <c r="E18" s="35"/>
      <c r="F18" s="24"/>
      <c r="G18" s="7"/>
    </row>
    <row r="20" spans="1:8" s="4" customFormat="1">
      <c r="A20" s="103"/>
      <c r="B20" s="101" t="s">
        <v>59</v>
      </c>
      <c r="C20" s="24"/>
      <c r="D20" s="24"/>
      <c r="E20" s="24"/>
      <c r="F20" s="24"/>
      <c r="G20" s="24"/>
    </row>
    <row r="21" spans="1:8" s="4" customFormat="1">
      <c r="A21" s="103"/>
      <c r="B21" s="122" t="s">
        <v>65</v>
      </c>
      <c r="C21" s="122"/>
      <c r="D21" s="122"/>
      <c r="E21" s="122"/>
      <c r="F21" s="122"/>
      <c r="G21" s="24"/>
    </row>
    <row r="22" spans="1:8" s="4" customFormat="1">
      <c r="A22" s="103"/>
      <c r="B22" s="122" t="s">
        <v>71</v>
      </c>
      <c r="C22" s="122"/>
      <c r="D22" s="122"/>
      <c r="E22" s="122"/>
      <c r="F22" s="122"/>
      <c r="G22" s="24"/>
    </row>
    <row r="23" spans="1:8" s="4" customFormat="1">
      <c r="A23" s="103"/>
      <c r="B23" s="26"/>
      <c r="C23" s="27"/>
      <c r="D23" s="27"/>
      <c r="E23" s="15"/>
      <c r="F23" s="15"/>
      <c r="G23" s="24"/>
    </row>
    <row r="24" spans="1:8" s="4" customFormat="1">
      <c r="A24" s="103"/>
      <c r="B24" s="40"/>
      <c r="C24" s="41"/>
      <c r="D24" s="41"/>
      <c r="E24" s="42" t="s">
        <v>44</v>
      </c>
      <c r="F24" s="42" t="s">
        <v>29</v>
      </c>
      <c r="G24" s="24"/>
    </row>
    <row r="25" spans="1:8" s="4" customFormat="1">
      <c r="A25" s="103"/>
      <c r="B25" s="132" t="s">
        <v>72</v>
      </c>
      <c r="C25" s="132"/>
      <c r="D25" s="132"/>
      <c r="E25" s="43" t="s">
        <v>39</v>
      </c>
      <c r="F25" s="43" t="s">
        <v>31</v>
      </c>
      <c r="G25" s="24"/>
    </row>
    <row r="26" spans="1:8" s="4" customFormat="1">
      <c r="A26" s="103"/>
      <c r="B26" s="139"/>
      <c r="C26" s="139"/>
      <c r="D26" s="139"/>
      <c r="E26" s="24"/>
      <c r="F26" s="24"/>
      <c r="G26" s="24"/>
    </row>
    <row r="27" spans="1:8" s="4" customFormat="1">
      <c r="A27" s="103"/>
      <c r="B27" s="138">
        <v>41275</v>
      </c>
      <c r="C27" s="138"/>
      <c r="D27" s="138"/>
      <c r="E27" s="54"/>
      <c r="F27" s="55"/>
      <c r="G27" s="29" t="str">
        <f>IF(F27="","",IF(F27=255333,"«- Correct!","«- Try again!"))</f>
        <v/>
      </c>
    </row>
    <row r="28" spans="1:8" s="4" customFormat="1">
      <c r="A28" s="103"/>
      <c r="B28" s="138">
        <v>41455</v>
      </c>
      <c r="C28" s="138"/>
      <c r="D28" s="138"/>
      <c r="E28" s="56"/>
      <c r="F28" s="57"/>
      <c r="G28" s="29" t="str">
        <f>IF(F28="","",IF(F28=254800,"«- Correct!","«- Try again!"))</f>
        <v/>
      </c>
      <c r="H28" s="34"/>
    </row>
    <row r="29" spans="1:8" s="4" customFormat="1">
      <c r="A29" s="103"/>
      <c r="B29" s="138">
        <v>41639</v>
      </c>
      <c r="C29" s="138"/>
      <c r="D29" s="138"/>
      <c r="E29" s="56"/>
      <c r="F29" s="57"/>
      <c r="G29" s="29" t="str">
        <f>IF(F29="","",IF(F29=254267,"«- Correct!","«- Try again!"))</f>
        <v/>
      </c>
    </row>
    <row r="30" spans="1:8" s="4" customFormat="1">
      <c r="A30" s="103"/>
      <c r="B30" s="138">
        <v>41820</v>
      </c>
      <c r="C30" s="138"/>
      <c r="D30" s="138"/>
      <c r="E30" s="56"/>
      <c r="F30" s="57"/>
      <c r="G30" s="29" t="str">
        <f>IF(F30="","",IF(F30=253734,"«- Correct!","«- Try again!"))</f>
        <v/>
      </c>
    </row>
    <row r="31" spans="1:8" s="4" customFormat="1">
      <c r="A31" s="103"/>
      <c r="B31" s="138">
        <v>42004</v>
      </c>
      <c r="C31" s="138"/>
      <c r="D31" s="138"/>
      <c r="E31" s="56"/>
      <c r="F31" s="57"/>
      <c r="G31" s="29" t="str">
        <f>IF(F31="","",IF(F31=253201,"«- Correct!","«- Try again!"))</f>
        <v/>
      </c>
    </row>
    <row r="32" spans="1:8" s="4" customFormat="1">
      <c r="A32" s="103"/>
      <c r="B32" s="138">
        <v>42185</v>
      </c>
      <c r="C32" s="138"/>
      <c r="D32" s="138"/>
      <c r="E32" s="56"/>
      <c r="F32" s="57"/>
      <c r="G32" s="29" t="str">
        <f>IF(F32="","",IF(F32=252668,"«- Correct!","«- Try again!"))</f>
        <v/>
      </c>
    </row>
    <row r="33" spans="1:8" s="4" customFormat="1">
      <c r="A33" s="103"/>
      <c r="B33" s="138">
        <v>42369</v>
      </c>
      <c r="C33" s="138"/>
      <c r="D33" s="138"/>
      <c r="E33" s="56"/>
      <c r="F33" s="57"/>
      <c r="G33" s="29" t="str">
        <f>IF(F33="","",IF(F33=252135,"«- Correct!","«- Try again!"))</f>
        <v/>
      </c>
    </row>
    <row r="34" spans="1:8" s="4" customFormat="1">
      <c r="A34" s="103"/>
      <c r="B34" s="138">
        <v>42551</v>
      </c>
      <c r="C34" s="138"/>
      <c r="D34" s="138"/>
      <c r="E34" s="56"/>
      <c r="F34" s="57"/>
      <c r="G34" s="29" t="str">
        <f>IF(F34="","",IF(F34=251602,"«- Correct!","«- Try again!"))</f>
        <v/>
      </c>
    </row>
    <row r="35" spans="1:8" s="4" customFormat="1">
      <c r="A35" s="103"/>
      <c r="B35" s="138">
        <v>42735</v>
      </c>
      <c r="C35" s="138"/>
      <c r="D35" s="138"/>
      <c r="E35" s="56"/>
      <c r="F35" s="57"/>
      <c r="G35" s="29" t="str">
        <f>IF(F35="","",IF(F35=251069,"«- Correct!","«- Try again!"))</f>
        <v/>
      </c>
    </row>
    <row r="36" spans="1:8" s="4" customFormat="1">
      <c r="A36" s="103"/>
      <c r="B36" s="138">
        <v>42916</v>
      </c>
      <c r="C36" s="138"/>
      <c r="D36" s="138"/>
      <c r="E36" s="56"/>
      <c r="F36" s="57"/>
      <c r="G36" s="52" t="str">
        <f>IF(F36="","",IF(AND(F36&gt;=250533,F36&lt;=250533.5),"«- Correct!","«- Try again!"))</f>
        <v/>
      </c>
    </row>
    <row r="37" spans="1:8" s="4" customFormat="1">
      <c r="A37" s="103"/>
      <c r="B37" s="138">
        <v>43100</v>
      </c>
      <c r="C37" s="138"/>
      <c r="D37" s="138"/>
      <c r="E37" s="105"/>
      <c r="F37" s="102"/>
      <c r="G37" s="29" t="str">
        <f>IF(F37="","",IF(F37=250000,"«- Correct!","«- Try again!"))</f>
        <v/>
      </c>
    </row>
    <row r="38" spans="1:8" s="4" customFormat="1">
      <c r="A38" s="103"/>
      <c r="B38" s="24"/>
      <c r="C38" s="30"/>
      <c r="D38" s="30"/>
      <c r="E38" s="25"/>
      <c r="F38" s="25"/>
      <c r="G38" s="24"/>
    </row>
    <row r="40" spans="1:8" s="4" customFormat="1">
      <c r="A40" s="103"/>
      <c r="B40" s="122" t="s">
        <v>65</v>
      </c>
      <c r="C40" s="122"/>
      <c r="D40" s="122"/>
      <c r="E40" s="122"/>
      <c r="F40" s="122"/>
      <c r="G40" s="122"/>
      <c r="H40" s="28"/>
    </row>
    <row r="41" spans="1:8" s="4" customFormat="1">
      <c r="A41" s="103"/>
      <c r="B41" s="121" t="s">
        <v>6</v>
      </c>
      <c r="C41" s="121"/>
      <c r="D41" s="121"/>
      <c r="E41" s="121"/>
      <c r="F41" s="121"/>
      <c r="G41" s="121"/>
      <c r="H41" s="28"/>
    </row>
    <row r="42" spans="1:8" s="4" customFormat="1">
      <c r="A42" s="103"/>
      <c r="B42" s="15" t="s">
        <v>73</v>
      </c>
      <c r="C42" s="19"/>
      <c r="D42" s="19"/>
      <c r="E42" s="19"/>
      <c r="F42" s="18"/>
      <c r="G42" s="20"/>
      <c r="H42" s="28"/>
    </row>
    <row r="43" spans="1:8" s="4" customFormat="1">
      <c r="A43" s="103"/>
      <c r="B43" s="37"/>
      <c r="C43" s="38"/>
      <c r="D43" s="38"/>
      <c r="E43" s="36"/>
      <c r="F43" s="38"/>
      <c r="G43" s="38"/>
      <c r="H43" s="28"/>
    </row>
    <row r="44" spans="1:8" s="4" customFormat="1">
      <c r="A44" s="103"/>
      <c r="B44" s="88" t="s">
        <v>8</v>
      </c>
      <c r="C44" s="39" t="s">
        <v>9</v>
      </c>
      <c r="D44" s="39"/>
      <c r="E44" s="39"/>
      <c r="F44" s="39" t="s">
        <v>10</v>
      </c>
      <c r="G44" s="39" t="s">
        <v>11</v>
      </c>
      <c r="H44" s="28"/>
    </row>
    <row r="45" spans="1:8" s="4" customFormat="1">
      <c r="A45" s="103"/>
      <c r="B45" s="21">
        <v>2013</v>
      </c>
      <c r="C45" s="15"/>
      <c r="D45" s="15"/>
      <c r="E45" s="15"/>
      <c r="F45" s="15"/>
      <c r="G45" s="15"/>
      <c r="H45" s="28"/>
    </row>
    <row r="46" spans="1:8" s="4" customFormat="1">
      <c r="A46" s="103"/>
      <c r="B46" s="22" t="s">
        <v>48</v>
      </c>
      <c r="C46" s="126" t="s">
        <v>34</v>
      </c>
      <c r="D46" s="126"/>
      <c r="E46" s="126"/>
      <c r="F46" s="104"/>
      <c r="G46" s="23"/>
      <c r="H46" s="28"/>
    </row>
    <row r="47" spans="1:8" s="4" customFormat="1">
      <c r="A47" s="103"/>
      <c r="B47" s="24"/>
      <c r="C47" s="126" t="s">
        <v>40</v>
      </c>
      <c r="D47" s="126"/>
      <c r="E47" s="126"/>
      <c r="F47" s="53"/>
      <c r="G47" s="52" t="str">
        <f>IF(F47="","",IF(AND(F47&gt;=533,F47&lt;=533.5),"«- Correct!","«- Try again!"))</f>
        <v/>
      </c>
      <c r="H47" s="29"/>
    </row>
    <row r="48" spans="1:8" s="4" customFormat="1">
      <c r="A48" s="103"/>
      <c r="B48" s="24"/>
      <c r="C48" s="126" t="s">
        <v>36</v>
      </c>
      <c r="D48" s="126"/>
      <c r="E48" s="126"/>
      <c r="F48" s="25"/>
      <c r="G48" s="53"/>
      <c r="H48" s="29"/>
    </row>
    <row r="49" spans="1:8" s="4" customFormat="1">
      <c r="A49" s="103"/>
      <c r="B49" s="24"/>
      <c r="C49" s="124" t="s">
        <v>60</v>
      </c>
      <c r="D49" s="124"/>
      <c r="E49" s="124"/>
      <c r="F49" s="124"/>
      <c r="G49" s="24"/>
      <c r="H49" s="28"/>
    </row>
    <row r="50" spans="1:8" s="4" customFormat="1">
      <c r="A50" s="103"/>
      <c r="B50" s="24"/>
      <c r="C50" s="51"/>
      <c r="D50" s="51"/>
      <c r="E50" s="51"/>
      <c r="F50" s="51"/>
      <c r="G50" s="24"/>
      <c r="H50" s="28"/>
    </row>
    <row r="51" spans="1:8" s="4" customFormat="1">
      <c r="A51" s="103"/>
      <c r="B51" s="21">
        <v>2013</v>
      </c>
      <c r="C51" s="15"/>
      <c r="D51" s="15"/>
      <c r="E51" s="15"/>
      <c r="F51" s="15"/>
      <c r="G51" s="15"/>
      <c r="H51" s="28"/>
    </row>
    <row r="52" spans="1:8" s="4" customFormat="1">
      <c r="A52" s="103"/>
      <c r="B52" s="22" t="s">
        <v>49</v>
      </c>
      <c r="C52" s="126" t="s">
        <v>34</v>
      </c>
      <c r="D52" s="126"/>
      <c r="E52" s="126"/>
      <c r="F52" s="104"/>
      <c r="G52" s="23"/>
      <c r="H52" s="28"/>
    </row>
    <row r="53" spans="1:8" s="4" customFormat="1">
      <c r="A53" s="103"/>
      <c r="B53" s="24"/>
      <c r="C53" s="126" t="s">
        <v>40</v>
      </c>
      <c r="D53" s="126"/>
      <c r="E53" s="126"/>
      <c r="F53" s="53"/>
      <c r="G53" s="52" t="str">
        <f>IF(F53="","",IF(AND(F53&gt;=533,F53&lt;=533.5),"«- Correct!","«- Try again!"))</f>
        <v/>
      </c>
      <c r="H53" s="29"/>
    </row>
    <row r="54" spans="1:8" s="4" customFormat="1">
      <c r="A54" s="103"/>
      <c r="B54" s="24"/>
      <c r="C54" s="126" t="s">
        <v>36</v>
      </c>
      <c r="D54" s="126"/>
      <c r="E54" s="126"/>
      <c r="F54" s="25"/>
      <c r="G54" s="53"/>
      <c r="H54" s="29"/>
    </row>
    <row r="55" spans="1:8" s="4" customFormat="1">
      <c r="A55" s="103"/>
      <c r="B55" s="24"/>
      <c r="C55" s="124" t="s">
        <v>60</v>
      </c>
      <c r="D55" s="124"/>
      <c r="E55" s="124"/>
      <c r="F55" s="124"/>
      <c r="G55" s="24"/>
      <c r="H55" s="28"/>
    </row>
    <row r="56" spans="1:8" s="4" customFormat="1">
      <c r="A56" s="103"/>
      <c r="B56" s="24"/>
      <c r="C56" s="51"/>
      <c r="D56" s="51"/>
      <c r="E56" s="51"/>
      <c r="F56" s="51"/>
      <c r="G56" s="24"/>
      <c r="H56" s="28"/>
    </row>
  </sheetData>
  <sheetProtection password="C690" sheet="1" objects="1" scenarios="1" selectLockedCells="1"/>
  <mergeCells count="40">
    <mergeCell ref="B34:D34"/>
    <mergeCell ref="B35:D35"/>
    <mergeCell ref="B30:D30"/>
    <mergeCell ref="B31:D31"/>
    <mergeCell ref="B22:F22"/>
    <mergeCell ref="B25:D25"/>
    <mergeCell ref="B26:D26"/>
    <mergeCell ref="B27:D27"/>
    <mergeCell ref="B32:D32"/>
    <mergeCell ref="B33:D33"/>
    <mergeCell ref="B28:D28"/>
    <mergeCell ref="B29:D29"/>
    <mergeCell ref="B10:D10"/>
    <mergeCell ref="B11:D11"/>
    <mergeCell ref="B12:D12"/>
    <mergeCell ref="B13:D13"/>
    <mergeCell ref="B14:D14"/>
    <mergeCell ref="B15:D15"/>
    <mergeCell ref="B16:D16"/>
    <mergeCell ref="B17:D17"/>
    <mergeCell ref="C55:F55"/>
    <mergeCell ref="B21:F21"/>
    <mergeCell ref="C49:F49"/>
    <mergeCell ref="B40:G40"/>
    <mergeCell ref="B41:G41"/>
    <mergeCell ref="C46:E46"/>
    <mergeCell ref="C47:E47"/>
    <mergeCell ref="C48:E48"/>
    <mergeCell ref="B36:D36"/>
    <mergeCell ref="B37:D37"/>
    <mergeCell ref="C3:D3"/>
    <mergeCell ref="C2:D2"/>
    <mergeCell ref="C1:D1"/>
    <mergeCell ref="C52:E52"/>
    <mergeCell ref="C53:E53"/>
    <mergeCell ref="C54:E54"/>
    <mergeCell ref="B6:D6"/>
    <mergeCell ref="B7:D7"/>
    <mergeCell ref="B8:D8"/>
    <mergeCell ref="B9:D9"/>
  </mergeCells>
  <phoneticPr fontId="12" type="noConversion"/>
  <pageMargins left="0.75" right="0.75" top="1" bottom="1" header="0.5" footer="0.5"/>
  <pageSetup scale="92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3"/>
  <sheetViews>
    <sheetView showGridLines="0" workbookViewId="0">
      <selection sqref="A1:C1"/>
    </sheetView>
  </sheetViews>
  <sheetFormatPr defaultRowHeight="12.75"/>
  <cols>
    <col min="1" max="1" width="2.7109375" customWidth="1"/>
    <col min="2" max="5" width="12.7109375" customWidth="1"/>
    <col min="6" max="6" width="2.7109375" customWidth="1"/>
    <col min="7" max="34" width="12.7109375" customWidth="1"/>
  </cols>
  <sheetData>
    <row r="1" spans="1:6">
      <c r="A1" s="140" t="s">
        <v>92</v>
      </c>
      <c r="B1" s="140"/>
      <c r="C1" s="140"/>
      <c r="E1" s="6"/>
    </row>
    <row r="2" spans="1:6">
      <c r="B2" s="5"/>
      <c r="C2" s="5"/>
      <c r="D2" s="5"/>
      <c r="E2" s="5"/>
    </row>
    <row r="3" spans="1:6">
      <c r="A3" s="103"/>
      <c r="B3" s="128" t="s">
        <v>65</v>
      </c>
      <c r="C3" s="128"/>
      <c r="D3" s="128"/>
      <c r="E3" s="128"/>
      <c r="F3" s="15"/>
    </row>
    <row r="4" spans="1:6">
      <c r="A4" s="103"/>
      <c r="B4" s="13"/>
      <c r="C4" s="13"/>
      <c r="D4" s="13"/>
      <c r="E4" s="13"/>
      <c r="F4" s="15"/>
    </row>
    <row r="5" spans="1:6">
      <c r="A5" s="103"/>
      <c r="B5" s="142" t="s">
        <v>66</v>
      </c>
      <c r="C5" s="142"/>
      <c r="D5" s="137"/>
      <c r="E5" s="44">
        <v>250000</v>
      </c>
      <c r="F5" s="15"/>
    </row>
    <row r="6" spans="1:6">
      <c r="A6" s="103"/>
      <c r="B6" s="137" t="s">
        <v>3</v>
      </c>
      <c r="C6" s="137"/>
      <c r="D6" s="137"/>
      <c r="E6" s="99">
        <v>6.5000000000000002E-2</v>
      </c>
      <c r="F6" s="15"/>
    </row>
    <row r="7" spans="1:6">
      <c r="A7" s="103"/>
      <c r="B7" s="137" t="s">
        <v>4</v>
      </c>
      <c r="C7" s="137"/>
      <c r="D7" s="137"/>
      <c r="E7" s="48">
        <v>5</v>
      </c>
      <c r="F7" s="15"/>
    </row>
    <row r="8" spans="1:6">
      <c r="A8" s="103"/>
      <c r="B8" s="137" t="s">
        <v>5</v>
      </c>
      <c r="C8" s="137"/>
      <c r="D8" s="137"/>
      <c r="E8" s="45">
        <v>255333</v>
      </c>
      <c r="F8" s="15"/>
    </row>
    <row r="9" spans="1:6">
      <c r="A9" s="103"/>
      <c r="B9" s="142" t="s">
        <v>67</v>
      </c>
      <c r="C9" s="142"/>
      <c r="D9" s="137"/>
      <c r="E9" s="100">
        <v>0.06</v>
      </c>
      <c r="F9" s="15"/>
    </row>
    <row r="10" spans="1:6">
      <c r="A10" s="103"/>
      <c r="B10" s="137"/>
      <c r="C10" s="137"/>
      <c r="D10" s="137"/>
      <c r="E10" s="15"/>
      <c r="F10" s="15"/>
    </row>
    <row r="11" spans="1:6">
      <c r="A11" s="103"/>
      <c r="B11" s="141" t="s">
        <v>52</v>
      </c>
      <c r="C11" s="141"/>
      <c r="D11" s="141"/>
      <c r="E11" s="12"/>
      <c r="F11" s="15"/>
    </row>
    <row r="12" spans="1:6">
      <c r="A12" s="103"/>
      <c r="B12" s="142" t="s">
        <v>68</v>
      </c>
      <c r="C12" s="137"/>
      <c r="D12" s="137"/>
      <c r="E12" s="47">
        <v>252668</v>
      </c>
      <c r="F12" s="15"/>
    </row>
    <row r="13" spans="1:6">
      <c r="A13" s="103"/>
      <c r="B13" s="15"/>
      <c r="C13" s="15"/>
      <c r="D13" s="15"/>
      <c r="E13" s="15"/>
      <c r="F13" s="15"/>
    </row>
  </sheetData>
  <sheetProtection password="C690" sheet="1" objects="1" scenarios="1" selectLockedCells="1" selectUnlockedCells="1"/>
  <mergeCells count="10">
    <mergeCell ref="A1:C1"/>
    <mergeCell ref="B10:D10"/>
    <mergeCell ref="B11:D11"/>
    <mergeCell ref="B12:D12"/>
    <mergeCell ref="B9:D9"/>
    <mergeCell ref="B3:E3"/>
    <mergeCell ref="B5:D5"/>
    <mergeCell ref="B6:D6"/>
    <mergeCell ref="B7:D7"/>
    <mergeCell ref="B8:D8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61"/>
  <sheetViews>
    <sheetView showGridLines="0" zoomScaleNormal="100" workbookViewId="0">
      <selection activeCell="C1" sqref="C1:D1"/>
    </sheetView>
  </sheetViews>
  <sheetFormatPr defaultRowHeight="12.75"/>
  <cols>
    <col min="1" max="1" width="2.7109375" style="4" customWidth="1"/>
    <col min="2" max="5" width="12.7109375" style="4" customWidth="1"/>
    <col min="6" max="6" width="14.5703125" style="4" customWidth="1"/>
    <col min="7" max="33" width="12.7109375" style="4" customWidth="1"/>
    <col min="34" max="16384" width="9.140625" style="4"/>
  </cols>
  <sheetData>
    <row r="1" spans="1:8">
      <c r="B1" s="2" t="s">
        <v>0</v>
      </c>
      <c r="C1" s="120"/>
      <c r="D1" s="120"/>
    </row>
    <row r="2" spans="1:8">
      <c r="B2" s="2" t="s">
        <v>1</v>
      </c>
      <c r="C2" s="120"/>
      <c r="D2" s="120"/>
    </row>
    <row r="3" spans="1:8">
      <c r="B3" s="3"/>
      <c r="C3" s="123" t="s">
        <v>93</v>
      </c>
      <c r="D3" s="123"/>
    </row>
    <row r="5" spans="1:8">
      <c r="A5" s="103"/>
      <c r="B5" s="122" t="s">
        <v>74</v>
      </c>
      <c r="C5" s="122"/>
      <c r="D5" s="122"/>
      <c r="E5" s="122"/>
      <c r="F5" s="122"/>
      <c r="G5" s="12"/>
      <c r="H5" s="1"/>
    </row>
    <row r="6" spans="1:8">
      <c r="A6" s="103"/>
      <c r="B6" s="121" t="s">
        <v>6</v>
      </c>
      <c r="C6" s="121"/>
      <c r="D6" s="121"/>
      <c r="E6" s="121"/>
      <c r="F6" s="121"/>
      <c r="G6" s="13"/>
      <c r="H6" s="1"/>
    </row>
    <row r="7" spans="1:8">
      <c r="A7" s="103"/>
      <c r="B7" s="18" t="s">
        <v>7</v>
      </c>
      <c r="C7" s="19"/>
      <c r="D7" s="19"/>
      <c r="E7" s="18"/>
      <c r="F7" s="20"/>
      <c r="G7" s="13"/>
      <c r="H7" s="1"/>
    </row>
    <row r="8" spans="1:8">
      <c r="A8" s="103"/>
      <c r="B8" s="37"/>
      <c r="C8" s="38"/>
      <c r="D8" s="36"/>
      <c r="E8" s="38"/>
      <c r="F8" s="38"/>
      <c r="G8" s="13"/>
      <c r="H8" s="1"/>
    </row>
    <row r="9" spans="1:8">
      <c r="A9" s="103"/>
      <c r="B9" s="88" t="s">
        <v>8</v>
      </c>
      <c r="C9" s="39" t="s">
        <v>9</v>
      </c>
      <c r="D9" s="39"/>
      <c r="E9" s="39" t="s">
        <v>10</v>
      </c>
      <c r="F9" s="39" t="s">
        <v>11</v>
      </c>
      <c r="G9" s="12"/>
      <c r="H9" s="1"/>
    </row>
    <row r="10" spans="1:8">
      <c r="A10" s="103"/>
      <c r="B10" s="21">
        <v>2013</v>
      </c>
      <c r="C10" s="15"/>
      <c r="D10" s="15"/>
      <c r="E10" s="15"/>
      <c r="F10" s="15"/>
      <c r="G10" s="12"/>
      <c r="H10" s="1"/>
    </row>
    <row r="11" spans="1:8">
      <c r="A11" s="103"/>
      <c r="B11" s="21" t="s">
        <v>12</v>
      </c>
      <c r="C11" s="15" t="s">
        <v>13</v>
      </c>
      <c r="D11" s="15"/>
      <c r="E11" s="72"/>
      <c r="F11" s="31"/>
      <c r="G11" s="28"/>
    </row>
    <row r="12" spans="1:8">
      <c r="A12" s="103"/>
      <c r="B12" s="24"/>
      <c r="C12" s="24" t="s">
        <v>14</v>
      </c>
      <c r="D12" s="24"/>
      <c r="E12" s="66"/>
      <c r="F12" s="29" t="str">
        <f>IF(E12="","",IF(E12=32819,"«- Correct!","«- Try again!"))</f>
        <v/>
      </c>
      <c r="G12" s="28"/>
    </row>
    <row r="13" spans="1:8">
      <c r="A13" s="103"/>
      <c r="B13" s="24"/>
      <c r="C13" s="24" t="s">
        <v>15</v>
      </c>
      <c r="D13" s="24"/>
      <c r="E13" s="25"/>
      <c r="F13" s="66"/>
      <c r="G13" s="32"/>
    </row>
    <row r="14" spans="1:8">
      <c r="A14" s="103"/>
      <c r="B14" s="24"/>
      <c r="C14" s="124" t="s">
        <v>57</v>
      </c>
      <c r="D14" s="124"/>
      <c r="E14" s="124"/>
      <c r="F14" s="24"/>
      <c r="G14" s="24"/>
    </row>
    <row r="15" spans="1:8">
      <c r="A15" s="103"/>
      <c r="B15" s="24"/>
      <c r="C15" s="24"/>
      <c r="D15" s="24"/>
      <c r="E15" s="24"/>
      <c r="F15" s="24"/>
      <c r="G15" s="24"/>
    </row>
    <row r="16" spans="1:8">
      <c r="B16" s="7"/>
      <c r="C16" s="7"/>
      <c r="D16" s="7"/>
      <c r="E16" s="7"/>
      <c r="F16" s="7"/>
      <c r="G16" s="7"/>
    </row>
    <row r="17" spans="1:8">
      <c r="A17" s="103"/>
      <c r="B17" s="24" t="s">
        <v>16</v>
      </c>
      <c r="C17" s="24"/>
      <c r="D17" s="24"/>
      <c r="E17" s="24"/>
      <c r="F17" s="7"/>
      <c r="G17" s="7"/>
    </row>
    <row r="18" spans="1:8">
      <c r="A18" s="103"/>
      <c r="B18" s="24"/>
      <c r="C18" s="24"/>
      <c r="D18" s="24"/>
      <c r="E18" s="24"/>
      <c r="F18" s="7"/>
      <c r="G18" s="7"/>
    </row>
    <row r="19" spans="1:8">
      <c r="A19" s="103"/>
      <c r="B19" s="129" t="s">
        <v>76</v>
      </c>
      <c r="C19" s="125"/>
      <c r="D19" s="69"/>
      <c r="E19" s="24"/>
      <c r="F19" s="7"/>
      <c r="G19" s="33"/>
    </row>
    <row r="20" spans="1:8">
      <c r="A20" s="103"/>
      <c r="B20" s="125" t="s">
        <v>21</v>
      </c>
      <c r="C20" s="125"/>
      <c r="D20" s="70"/>
      <c r="E20" s="24"/>
      <c r="F20" s="7"/>
      <c r="G20" s="33"/>
    </row>
    <row r="21" spans="1:8">
      <c r="A21" s="103"/>
      <c r="B21" s="125" t="s">
        <v>22</v>
      </c>
      <c r="C21" s="125"/>
      <c r="D21" s="69"/>
      <c r="E21" s="24"/>
      <c r="F21" s="7"/>
      <c r="G21" s="7"/>
    </row>
    <row r="22" spans="1:8">
      <c r="A22" s="103"/>
      <c r="B22" s="125" t="s">
        <v>23</v>
      </c>
      <c r="C22" s="125"/>
      <c r="D22" s="70"/>
      <c r="E22" s="24"/>
      <c r="F22" s="7"/>
      <c r="G22" s="7"/>
    </row>
    <row r="23" spans="1:8" ht="13.5" thickBot="1">
      <c r="A23" s="103"/>
      <c r="B23" s="125" t="s">
        <v>24</v>
      </c>
      <c r="C23" s="125"/>
      <c r="D23" s="71"/>
      <c r="E23" s="29" t="str">
        <f>IF(D23="","",IF(D23=97819,"«- Correct!","«- Try again!"))</f>
        <v/>
      </c>
      <c r="F23" s="7"/>
      <c r="G23" s="7"/>
    </row>
    <row r="24" spans="1:8" ht="13.5" thickTop="1">
      <c r="A24" s="103"/>
      <c r="B24" s="125"/>
      <c r="C24" s="125"/>
      <c r="D24" s="25"/>
      <c r="E24" s="24"/>
      <c r="F24" s="7"/>
      <c r="G24" s="7"/>
    </row>
    <row r="25" spans="1:8">
      <c r="A25" s="103"/>
      <c r="B25" s="125" t="s">
        <v>25</v>
      </c>
      <c r="C25" s="125"/>
      <c r="D25" s="25"/>
      <c r="E25" s="24"/>
      <c r="F25" s="7"/>
      <c r="G25" s="7"/>
    </row>
    <row r="26" spans="1:8">
      <c r="A26" s="103"/>
      <c r="B26" s="125"/>
      <c r="C26" s="125"/>
      <c r="D26" s="25"/>
      <c r="E26" s="24"/>
      <c r="F26" s="7"/>
      <c r="G26" s="7"/>
    </row>
    <row r="27" spans="1:8">
      <c r="A27" s="103"/>
      <c r="B27" s="129" t="s">
        <v>76</v>
      </c>
      <c r="C27" s="125"/>
      <c r="D27" s="69"/>
      <c r="E27" s="24"/>
      <c r="F27" s="7"/>
      <c r="G27" s="7"/>
    </row>
    <row r="28" spans="1:8">
      <c r="A28" s="103"/>
      <c r="B28" s="125" t="s">
        <v>26</v>
      </c>
      <c r="C28" s="125"/>
      <c r="D28" s="70"/>
      <c r="E28" s="24"/>
      <c r="F28" s="7"/>
      <c r="G28" s="7"/>
    </row>
    <row r="29" spans="1:8" ht="13.5" thickBot="1">
      <c r="A29" s="103"/>
      <c r="B29" s="125" t="s">
        <v>24</v>
      </c>
      <c r="C29" s="125"/>
      <c r="D29" s="71"/>
      <c r="E29" s="29" t="str">
        <f>IF(D29="","",IF(D29=97819,"«- Correct!","«- Try again!"))</f>
        <v/>
      </c>
      <c r="F29" s="7"/>
      <c r="G29" s="7"/>
    </row>
    <row r="30" spans="1:8" ht="13.5" thickTop="1">
      <c r="A30" s="103"/>
      <c r="B30" s="24"/>
      <c r="C30" s="24"/>
      <c r="D30" s="35"/>
      <c r="E30" s="24"/>
      <c r="F30" s="7"/>
      <c r="G30" s="7"/>
    </row>
    <row r="31" spans="1:8">
      <c r="B31" s="7"/>
      <c r="C31" s="7"/>
      <c r="D31" s="9"/>
      <c r="E31" s="7"/>
      <c r="F31" s="7"/>
      <c r="G31" s="7"/>
    </row>
    <row r="32" spans="1:8">
      <c r="A32" s="103"/>
      <c r="B32" s="24" t="s">
        <v>20</v>
      </c>
      <c r="C32" s="24"/>
      <c r="D32" s="24"/>
      <c r="E32" s="24"/>
      <c r="F32" s="24"/>
      <c r="G32" s="24"/>
      <c r="H32" s="28"/>
    </row>
    <row r="33" spans="1:8">
      <c r="A33" s="103"/>
      <c r="B33" s="122" t="s">
        <v>74</v>
      </c>
      <c r="C33" s="128"/>
      <c r="D33" s="128"/>
      <c r="E33" s="128"/>
      <c r="F33" s="128"/>
      <c r="G33" s="128"/>
      <c r="H33" s="28"/>
    </row>
    <row r="34" spans="1:8">
      <c r="A34" s="103"/>
      <c r="B34" s="24"/>
      <c r="C34" s="24"/>
      <c r="D34" s="24"/>
      <c r="E34" s="24"/>
      <c r="F34" s="24"/>
      <c r="G34" s="24"/>
      <c r="H34" s="28"/>
    </row>
    <row r="35" spans="1:8">
      <c r="A35" s="103"/>
      <c r="B35" s="42" t="s">
        <v>42</v>
      </c>
      <c r="C35" s="49" t="s">
        <v>13</v>
      </c>
      <c r="D35" s="49" t="s">
        <v>28</v>
      </c>
      <c r="E35" s="49"/>
      <c r="F35" s="42"/>
      <c r="G35" s="42"/>
      <c r="H35" s="28"/>
    </row>
    <row r="36" spans="1:8">
      <c r="A36" s="103"/>
      <c r="B36" s="42" t="s">
        <v>43</v>
      </c>
      <c r="C36" s="49" t="s">
        <v>43</v>
      </c>
      <c r="D36" s="42" t="s">
        <v>43</v>
      </c>
      <c r="E36" s="49" t="s">
        <v>30</v>
      </c>
      <c r="F36" s="42" t="s">
        <v>44</v>
      </c>
      <c r="G36" s="42" t="s">
        <v>29</v>
      </c>
      <c r="H36" s="28"/>
    </row>
    <row r="37" spans="1:8">
      <c r="A37" s="103"/>
      <c r="B37" s="43" t="s">
        <v>54</v>
      </c>
      <c r="C37" s="50" t="s">
        <v>45</v>
      </c>
      <c r="D37" s="43" t="s">
        <v>46</v>
      </c>
      <c r="E37" s="50" t="s">
        <v>47</v>
      </c>
      <c r="F37" s="50" t="s">
        <v>30</v>
      </c>
      <c r="G37" s="43" t="s">
        <v>31</v>
      </c>
      <c r="H37" s="28"/>
    </row>
    <row r="38" spans="1:8">
      <c r="A38" s="103"/>
      <c r="B38" s="30">
        <v>41275</v>
      </c>
      <c r="C38" s="73"/>
      <c r="D38" s="74"/>
      <c r="E38" s="73"/>
      <c r="F38" s="64"/>
      <c r="G38" s="65"/>
      <c r="H38" s="29" t="str">
        <f>IF(G38="","",IF(G38=292181,"«- Correct!","«- Try again!"))</f>
        <v/>
      </c>
    </row>
    <row r="39" spans="1:8">
      <c r="A39" s="103"/>
      <c r="B39" s="30">
        <v>41455</v>
      </c>
      <c r="C39" s="78"/>
      <c r="D39" s="79"/>
      <c r="E39" s="80"/>
      <c r="F39" s="68"/>
      <c r="G39" s="67"/>
      <c r="H39" s="29" t="str">
        <f>IF(G39="","",IF(G39=295743,"«- Correct!","«- Try again!"))</f>
        <v/>
      </c>
    </row>
    <row r="40" spans="1:8">
      <c r="A40" s="103"/>
      <c r="B40" s="30">
        <v>41639</v>
      </c>
      <c r="C40" s="81"/>
      <c r="D40" s="82"/>
      <c r="E40" s="83"/>
      <c r="F40" s="84"/>
      <c r="G40" s="67"/>
      <c r="H40" s="29" t="str">
        <f>IF(G40="","",IF(G40=299448,"«- Correct!","«- Try again!"))</f>
        <v/>
      </c>
    </row>
    <row r="41" spans="1:8">
      <c r="A41" s="103"/>
      <c r="B41" s="30">
        <v>41820</v>
      </c>
      <c r="C41" s="81"/>
      <c r="D41" s="82"/>
      <c r="E41" s="83"/>
      <c r="F41" s="84"/>
      <c r="G41" s="67"/>
      <c r="H41" s="29" t="str">
        <f>IF(G41="","",IF(G41=303301,"«- Correct!","«- Try again!"))</f>
        <v/>
      </c>
    </row>
    <row r="42" spans="1:8">
      <c r="A42" s="103"/>
      <c r="B42" s="30">
        <v>42004</v>
      </c>
      <c r="C42" s="81"/>
      <c r="D42" s="85"/>
      <c r="E42" s="86"/>
      <c r="F42" s="68"/>
      <c r="G42" s="67"/>
      <c r="H42" s="29" t="str">
        <f>IF(G42="","",IF(G42=307308,"«- Correct!","«- Try again!"))</f>
        <v/>
      </c>
    </row>
    <row r="43" spans="1:8">
      <c r="A43" s="103"/>
      <c r="B43" s="30"/>
      <c r="C43" s="31"/>
      <c r="D43" s="25"/>
      <c r="E43" s="31"/>
      <c r="F43" s="25"/>
      <c r="G43" s="25"/>
      <c r="H43" s="28"/>
    </row>
    <row r="44" spans="1:8">
      <c r="B44" s="10"/>
      <c r="C44" s="8"/>
      <c r="D44" s="8"/>
      <c r="E44" s="11"/>
      <c r="F44" s="8"/>
      <c r="G44" s="8"/>
    </row>
    <row r="45" spans="1:8">
      <c r="A45" s="103"/>
      <c r="B45" s="122" t="s">
        <v>74</v>
      </c>
      <c r="C45" s="122"/>
      <c r="D45" s="122"/>
      <c r="E45" s="122"/>
      <c r="F45" s="122"/>
      <c r="G45" s="24"/>
    </row>
    <row r="46" spans="1:8">
      <c r="A46" s="103"/>
      <c r="B46" s="121" t="s">
        <v>6</v>
      </c>
      <c r="C46" s="121"/>
      <c r="D46" s="121"/>
      <c r="E46" s="121"/>
      <c r="F46" s="121"/>
      <c r="G46" s="28"/>
    </row>
    <row r="47" spans="1:8">
      <c r="A47" s="103"/>
      <c r="B47" s="18" t="s">
        <v>50</v>
      </c>
      <c r="C47" s="19"/>
      <c r="D47" s="19"/>
      <c r="E47" s="18"/>
      <c r="F47" s="20"/>
      <c r="G47" s="28"/>
    </row>
    <row r="48" spans="1:8">
      <c r="A48" s="103"/>
      <c r="B48" s="37"/>
      <c r="C48" s="38"/>
      <c r="D48" s="36"/>
      <c r="E48" s="38"/>
      <c r="F48" s="38"/>
      <c r="G48" s="28"/>
    </row>
    <row r="49" spans="1:7">
      <c r="A49" s="103"/>
      <c r="B49" s="88" t="s">
        <v>8</v>
      </c>
      <c r="C49" s="39" t="s">
        <v>9</v>
      </c>
      <c r="D49" s="39"/>
      <c r="E49" s="39" t="s">
        <v>10</v>
      </c>
      <c r="F49" s="39" t="s">
        <v>11</v>
      </c>
      <c r="G49" s="28"/>
    </row>
    <row r="50" spans="1:7">
      <c r="A50" s="103"/>
      <c r="B50" s="21">
        <v>2013</v>
      </c>
      <c r="C50" s="15"/>
      <c r="D50" s="15"/>
      <c r="E50" s="15"/>
      <c r="F50" s="15"/>
      <c r="G50" s="28"/>
    </row>
    <row r="51" spans="1:7">
      <c r="A51" s="103"/>
      <c r="B51" s="22" t="s">
        <v>48</v>
      </c>
      <c r="C51" s="15" t="s">
        <v>34</v>
      </c>
      <c r="D51" s="15"/>
      <c r="E51" s="63"/>
      <c r="F51" s="52"/>
      <c r="G51" s="28"/>
    </row>
    <row r="52" spans="1:7">
      <c r="A52" s="103"/>
      <c r="B52" s="24"/>
      <c r="C52" s="24" t="s">
        <v>35</v>
      </c>
      <c r="D52" s="24"/>
      <c r="E52" s="25"/>
      <c r="F52" s="61"/>
      <c r="G52" s="28"/>
    </row>
    <row r="53" spans="1:7">
      <c r="A53" s="103"/>
      <c r="B53" s="24"/>
      <c r="C53" s="24" t="s">
        <v>36</v>
      </c>
      <c r="D53" s="24"/>
      <c r="E53" s="25"/>
      <c r="F53" s="53"/>
      <c r="G53" s="52" t="str">
        <f>IF(F53="","",IF(AND(F53&gt;=8125,F53&lt;=8125),"«- Correct!","«- Try again!"))</f>
        <v/>
      </c>
    </row>
    <row r="54" spans="1:7">
      <c r="A54" s="103"/>
      <c r="B54" s="28"/>
      <c r="C54" s="127" t="s">
        <v>58</v>
      </c>
      <c r="D54" s="127"/>
      <c r="E54" s="127"/>
      <c r="F54" s="127"/>
      <c r="G54" s="28"/>
    </row>
    <row r="55" spans="1:7">
      <c r="A55" s="103"/>
      <c r="B55" s="28"/>
      <c r="C55" s="28"/>
      <c r="D55" s="28"/>
      <c r="E55" s="28"/>
      <c r="F55" s="28"/>
      <c r="G55" s="28"/>
    </row>
    <row r="56" spans="1:7">
      <c r="A56" s="103"/>
      <c r="B56" s="87">
        <v>2013</v>
      </c>
      <c r="C56" s="28"/>
      <c r="D56" s="28"/>
      <c r="E56" s="28"/>
      <c r="F56" s="28"/>
      <c r="G56" s="28"/>
    </row>
    <row r="57" spans="1:7">
      <c r="A57" s="103"/>
      <c r="B57" s="22" t="s">
        <v>49</v>
      </c>
      <c r="C57" s="15" t="s">
        <v>34</v>
      </c>
      <c r="D57" s="15"/>
      <c r="E57" s="63"/>
      <c r="F57" s="52"/>
      <c r="G57" s="28"/>
    </row>
    <row r="58" spans="1:7">
      <c r="A58" s="103"/>
      <c r="B58" s="24"/>
      <c r="C58" s="24" t="s">
        <v>35</v>
      </c>
      <c r="D58" s="24"/>
      <c r="E58" s="25"/>
      <c r="F58" s="61"/>
      <c r="G58" s="28"/>
    </row>
    <row r="59" spans="1:7">
      <c r="A59" s="103"/>
      <c r="B59" s="24"/>
      <c r="C59" s="24" t="s">
        <v>36</v>
      </c>
      <c r="D59" s="24"/>
      <c r="E59" s="25"/>
      <c r="F59" s="53"/>
      <c r="G59" s="52" t="str">
        <f>IF(F59="","",IF(AND(F59&gt;=8125,F59&lt;=8125),"«- Correct!","«- Try again!"))</f>
        <v/>
      </c>
    </row>
    <row r="60" spans="1:7">
      <c r="A60" s="103"/>
      <c r="B60" s="15"/>
      <c r="C60" s="127" t="s">
        <v>58</v>
      </c>
      <c r="D60" s="127"/>
      <c r="E60" s="127"/>
      <c r="F60" s="127"/>
      <c r="G60" s="15"/>
    </row>
    <row r="61" spans="1:7">
      <c r="A61" s="103"/>
      <c r="B61" s="15"/>
      <c r="C61" s="15"/>
      <c r="D61" s="15"/>
      <c r="E61" s="15"/>
      <c r="F61" s="15"/>
      <c r="G61" s="15"/>
    </row>
  </sheetData>
  <sheetProtection password="C690" sheet="1" objects="1" scenarios="1" selectLockedCells="1"/>
  <mergeCells count="22">
    <mergeCell ref="B21:C21"/>
    <mergeCell ref="B22:C22"/>
    <mergeCell ref="C3:D3"/>
    <mergeCell ref="C2:D2"/>
    <mergeCell ref="C60:F60"/>
    <mergeCell ref="B6:F6"/>
    <mergeCell ref="B5:F5"/>
    <mergeCell ref="B46:F46"/>
    <mergeCell ref="B45:F45"/>
    <mergeCell ref="C14:E14"/>
    <mergeCell ref="B19:C19"/>
    <mergeCell ref="B20:C20"/>
    <mergeCell ref="B29:C29"/>
    <mergeCell ref="B33:G33"/>
    <mergeCell ref="B27:C27"/>
    <mergeCell ref="B28:C28"/>
    <mergeCell ref="C1:D1"/>
    <mergeCell ref="C54:F54"/>
    <mergeCell ref="B23:C23"/>
    <mergeCell ref="B24:C24"/>
    <mergeCell ref="B25:C25"/>
    <mergeCell ref="B26:C26"/>
  </mergeCells>
  <phoneticPr fontId="0" type="noConversion"/>
  <printOptions horizontalCentered="1" gridLinesSet="0"/>
  <pageMargins left="0" right="0" top="0.5" bottom="0.5" header="0.5" footer="0.5"/>
  <pageSetup scale="104" orientation="portrait" r:id="rId1"/>
  <headerFooter alignWithMargins="0"/>
  <rowBreaks count="1" manualBreakCount="1">
    <brk id="44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14"/>
  <sheetViews>
    <sheetView showGridLines="0" workbookViewId="0">
      <selection sqref="A1:C1"/>
    </sheetView>
  </sheetViews>
  <sheetFormatPr defaultRowHeight="12.75"/>
  <cols>
    <col min="1" max="1" width="2.7109375" customWidth="1"/>
    <col min="2" max="4" width="12.7109375" customWidth="1"/>
    <col min="5" max="5" width="2.7109375" customWidth="1"/>
    <col min="6" max="20" width="12.7109375" customWidth="1"/>
  </cols>
  <sheetData>
    <row r="1" spans="1:5">
      <c r="A1" s="140" t="s">
        <v>94</v>
      </c>
      <c r="B1" s="140"/>
      <c r="C1" s="140"/>
      <c r="D1" s="6"/>
    </row>
    <row r="2" spans="1:5">
      <c r="B2" s="5"/>
      <c r="C2" s="5"/>
      <c r="D2" s="5"/>
    </row>
    <row r="3" spans="1:5">
      <c r="A3" s="103"/>
      <c r="B3" s="128" t="s">
        <v>74</v>
      </c>
      <c r="C3" s="128"/>
      <c r="D3" s="128"/>
      <c r="E3" s="15"/>
    </row>
    <row r="4" spans="1:5">
      <c r="A4" s="103"/>
      <c r="B4" s="13"/>
      <c r="C4" s="13"/>
      <c r="D4" s="13"/>
      <c r="E4" s="15"/>
    </row>
    <row r="5" spans="1:5">
      <c r="A5" s="103"/>
      <c r="B5" s="137" t="s">
        <v>2</v>
      </c>
      <c r="C5" s="137"/>
      <c r="D5" s="44">
        <v>325000</v>
      </c>
      <c r="E5" s="15"/>
    </row>
    <row r="6" spans="1:5">
      <c r="A6" s="103"/>
      <c r="B6" s="137" t="s">
        <v>3</v>
      </c>
      <c r="C6" s="137"/>
      <c r="D6" s="14">
        <v>0.05</v>
      </c>
      <c r="E6" s="15"/>
    </row>
    <row r="7" spans="1:5">
      <c r="A7" s="103"/>
      <c r="B7" s="137" t="s">
        <v>4</v>
      </c>
      <c r="C7" s="137"/>
      <c r="D7" s="48">
        <v>4</v>
      </c>
      <c r="E7" s="15"/>
    </row>
    <row r="8" spans="1:5">
      <c r="A8" s="103"/>
      <c r="B8" s="137" t="s">
        <v>5</v>
      </c>
      <c r="C8" s="137"/>
      <c r="D8" s="44">
        <v>292181</v>
      </c>
      <c r="E8" s="15"/>
    </row>
    <row r="9" spans="1:5">
      <c r="A9" s="103"/>
      <c r="B9" s="137" t="s">
        <v>41</v>
      </c>
      <c r="C9" s="137"/>
      <c r="D9" s="14">
        <v>0.08</v>
      </c>
      <c r="E9" s="15"/>
    </row>
    <row r="10" spans="1:5">
      <c r="A10" s="103"/>
      <c r="B10" s="137"/>
      <c r="C10" s="137"/>
      <c r="D10" s="15"/>
      <c r="E10" s="15"/>
    </row>
    <row r="11" spans="1:5">
      <c r="A11" s="103"/>
      <c r="B11" s="137" t="s">
        <v>52</v>
      </c>
      <c r="C11" s="137"/>
      <c r="D11" s="12"/>
      <c r="E11" s="15"/>
    </row>
    <row r="12" spans="1:5">
      <c r="A12" s="103"/>
      <c r="B12" s="137" t="s">
        <v>55</v>
      </c>
      <c r="C12" s="137"/>
      <c r="D12" s="46">
        <v>97819</v>
      </c>
      <c r="E12" s="15"/>
    </row>
    <row r="13" spans="1:5" ht="12.75" customHeight="1">
      <c r="A13" s="103"/>
      <c r="B13" s="137" t="s">
        <v>75</v>
      </c>
      <c r="C13" s="137"/>
      <c r="D13" s="62">
        <v>307308</v>
      </c>
      <c r="E13" s="15"/>
    </row>
    <row r="14" spans="1:5">
      <c r="A14" s="103"/>
      <c r="B14" s="15"/>
      <c r="C14" s="15"/>
      <c r="D14" s="15"/>
      <c r="E14" s="15"/>
    </row>
  </sheetData>
  <sheetProtection password="C690" sheet="1" objects="1" scenarios="1" selectLockedCells="1" selectUnlockedCells="1"/>
  <mergeCells count="11">
    <mergeCell ref="B9:C9"/>
    <mergeCell ref="A1:C1"/>
    <mergeCell ref="B10:C10"/>
    <mergeCell ref="B11:C11"/>
    <mergeCell ref="B12:C12"/>
    <mergeCell ref="B3:D3"/>
    <mergeCell ref="B13:C13"/>
    <mergeCell ref="B5:C5"/>
    <mergeCell ref="B6:C6"/>
    <mergeCell ref="B7:C7"/>
    <mergeCell ref="B8:C8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N100"/>
  <sheetViews>
    <sheetView showGridLines="0" zoomScaleNormal="100" workbookViewId="0">
      <selection activeCell="C1" sqref="C1:D1"/>
    </sheetView>
  </sheetViews>
  <sheetFormatPr defaultRowHeight="12.75"/>
  <cols>
    <col min="1" max="1" width="2.7109375" style="106" customWidth="1"/>
    <col min="2" max="5" width="12.7109375" style="106" customWidth="1"/>
    <col min="6" max="6" width="14.5703125" style="106" customWidth="1"/>
    <col min="7" max="33" width="12.7109375" style="106" customWidth="1"/>
    <col min="34" max="16384" width="9.140625" style="106"/>
  </cols>
  <sheetData>
    <row r="1" spans="1:8">
      <c r="B1" s="107" t="s">
        <v>0</v>
      </c>
      <c r="C1" s="120"/>
      <c r="D1" s="120"/>
    </row>
    <row r="2" spans="1:8">
      <c r="B2" s="107" t="s">
        <v>1</v>
      </c>
      <c r="C2" s="120"/>
      <c r="D2" s="120"/>
    </row>
    <row r="3" spans="1:8">
      <c r="B3" s="108"/>
      <c r="C3" s="123" t="s">
        <v>95</v>
      </c>
      <c r="D3" s="123"/>
    </row>
    <row r="5" spans="1:8">
      <c r="A5" s="103"/>
      <c r="B5" s="122" t="s">
        <v>77</v>
      </c>
      <c r="C5" s="122"/>
      <c r="D5" s="122"/>
      <c r="E5" s="122"/>
      <c r="F5" s="122"/>
      <c r="G5" s="24"/>
      <c r="H5" s="1"/>
    </row>
    <row r="6" spans="1:8">
      <c r="A6" s="103"/>
      <c r="B6" s="121" t="s">
        <v>6</v>
      </c>
      <c r="C6" s="121"/>
      <c r="D6" s="121"/>
      <c r="E6" s="121"/>
      <c r="F6" s="121"/>
      <c r="G6" s="109"/>
      <c r="H6" s="1"/>
    </row>
    <row r="7" spans="1:8">
      <c r="A7" s="103"/>
      <c r="B7" s="18" t="s">
        <v>7</v>
      </c>
      <c r="C7" s="19"/>
      <c r="D7" s="19"/>
      <c r="E7" s="18"/>
      <c r="F7" s="20"/>
      <c r="G7" s="109"/>
      <c r="H7" s="1"/>
    </row>
    <row r="8" spans="1:8">
      <c r="A8" s="103"/>
      <c r="B8" s="37"/>
      <c r="C8" s="38"/>
      <c r="D8" s="36"/>
      <c r="E8" s="38"/>
      <c r="F8" s="38"/>
      <c r="G8" s="109"/>
      <c r="H8" s="1"/>
    </row>
    <row r="9" spans="1:8">
      <c r="A9" s="103"/>
      <c r="B9" s="88" t="s">
        <v>8</v>
      </c>
      <c r="C9" s="39" t="s">
        <v>9</v>
      </c>
      <c r="D9" s="39"/>
      <c r="E9" s="39" t="s">
        <v>10</v>
      </c>
      <c r="F9" s="39" t="s">
        <v>11</v>
      </c>
      <c r="G9" s="24"/>
      <c r="H9" s="1"/>
    </row>
    <row r="10" spans="1:8">
      <c r="A10" s="103"/>
      <c r="B10" s="21">
        <v>2013</v>
      </c>
      <c r="C10" s="15"/>
      <c r="D10" s="15"/>
      <c r="E10" s="15"/>
      <c r="F10" s="15"/>
      <c r="G10" s="24"/>
      <c r="H10" s="1"/>
    </row>
    <row r="11" spans="1:8">
      <c r="A11" s="103"/>
      <c r="B11" s="21" t="s">
        <v>12</v>
      </c>
      <c r="C11" s="126" t="s">
        <v>13</v>
      </c>
      <c r="D11" s="126"/>
      <c r="E11" s="77"/>
      <c r="F11" s="29"/>
      <c r="G11" s="18"/>
    </row>
    <row r="12" spans="1:8">
      <c r="A12" s="103"/>
      <c r="B12" s="101" t="s">
        <v>80</v>
      </c>
      <c r="C12" s="129" t="s">
        <v>51</v>
      </c>
      <c r="D12" s="129"/>
      <c r="E12" s="113"/>
      <c r="F12" s="112"/>
      <c r="G12" s="29" t="str">
        <f>IF(F12="","",IF(F12=4566,"«- Correct!","«- Try again!"))</f>
        <v/>
      </c>
    </row>
    <row r="13" spans="1:8">
      <c r="A13" s="103"/>
      <c r="B13" s="24"/>
      <c r="C13" s="125" t="s">
        <v>15</v>
      </c>
      <c r="D13" s="125"/>
      <c r="E13" s="25"/>
      <c r="F13" s="66"/>
      <c r="G13" s="110"/>
    </row>
    <row r="14" spans="1:8">
      <c r="A14" s="103"/>
      <c r="B14" s="24"/>
      <c r="C14" s="124" t="s">
        <v>57</v>
      </c>
      <c r="D14" s="124"/>
      <c r="E14" s="124"/>
      <c r="F14" s="24"/>
      <c r="G14" s="24"/>
    </row>
    <row r="15" spans="1:8">
      <c r="A15" s="103"/>
      <c r="B15" s="24"/>
      <c r="C15" s="24"/>
      <c r="D15" s="24"/>
      <c r="E15" s="24"/>
      <c r="F15" s="24"/>
      <c r="G15" s="24"/>
    </row>
    <row r="16" spans="1:8">
      <c r="B16" s="7"/>
      <c r="C16" s="7"/>
      <c r="D16" s="7"/>
      <c r="E16" s="7"/>
      <c r="F16" s="7"/>
      <c r="G16" s="7"/>
    </row>
    <row r="17" spans="1:8">
      <c r="A17" s="103"/>
      <c r="B17" s="24" t="s">
        <v>16</v>
      </c>
      <c r="C17" s="24"/>
      <c r="D17" s="24"/>
      <c r="E17" s="24"/>
      <c r="F17" s="7"/>
      <c r="G17" s="7"/>
    </row>
    <row r="18" spans="1:8">
      <c r="A18" s="103"/>
      <c r="B18" s="24"/>
      <c r="C18" s="24"/>
      <c r="D18" s="24"/>
      <c r="E18" s="24"/>
      <c r="F18" s="7"/>
      <c r="G18" s="7"/>
    </row>
    <row r="19" spans="1:8">
      <c r="A19" s="103"/>
      <c r="B19" s="129" t="s">
        <v>81</v>
      </c>
      <c r="C19" s="129"/>
      <c r="D19" s="69"/>
      <c r="E19" s="24"/>
      <c r="F19" s="7"/>
      <c r="G19" s="33"/>
    </row>
    <row r="20" spans="1:8">
      <c r="A20" s="103"/>
      <c r="B20" s="129" t="s">
        <v>21</v>
      </c>
      <c r="C20" s="129"/>
      <c r="D20" s="70"/>
      <c r="E20" s="24"/>
      <c r="F20" s="7"/>
      <c r="G20" s="33"/>
    </row>
    <row r="21" spans="1:8">
      <c r="A21" s="103"/>
      <c r="B21" s="129" t="s">
        <v>22</v>
      </c>
      <c r="C21" s="129"/>
      <c r="D21" s="69"/>
      <c r="E21" s="24"/>
      <c r="F21" s="7"/>
      <c r="G21" s="7"/>
    </row>
    <row r="22" spans="1:8">
      <c r="A22" s="103"/>
      <c r="B22" s="129" t="s">
        <v>23</v>
      </c>
      <c r="C22" s="129"/>
      <c r="D22" s="70"/>
      <c r="E22" s="24"/>
      <c r="F22" s="7"/>
      <c r="G22" s="7"/>
    </row>
    <row r="23" spans="1:8" ht="13.5" thickBot="1">
      <c r="A23" s="103"/>
      <c r="B23" s="129" t="s">
        <v>24</v>
      </c>
      <c r="C23" s="129"/>
      <c r="D23" s="71"/>
      <c r="E23" s="29" t="str">
        <f>IF(D23="","",IF(D23=54834,"«- Correct!","«- Try again!"))</f>
        <v/>
      </c>
      <c r="F23" s="7"/>
      <c r="G23" s="7"/>
    </row>
    <row r="24" spans="1:8" ht="13.5" thickTop="1">
      <c r="A24" s="103"/>
      <c r="B24" s="129"/>
      <c r="C24" s="129"/>
      <c r="D24" s="25"/>
      <c r="E24" s="24"/>
      <c r="F24" s="7"/>
      <c r="G24" s="7"/>
    </row>
    <row r="25" spans="1:8">
      <c r="A25" s="103"/>
      <c r="B25" s="129" t="s">
        <v>25</v>
      </c>
      <c r="C25" s="129"/>
      <c r="D25" s="25"/>
      <c r="E25" s="24"/>
      <c r="F25" s="7"/>
      <c r="G25" s="7"/>
    </row>
    <row r="26" spans="1:8">
      <c r="A26" s="103"/>
      <c r="B26" s="129"/>
      <c r="C26" s="129"/>
      <c r="D26" s="25"/>
      <c r="E26" s="24"/>
      <c r="F26" s="7"/>
      <c r="G26" s="7"/>
    </row>
    <row r="27" spans="1:8">
      <c r="A27" s="103"/>
      <c r="B27" s="129" t="s">
        <v>81</v>
      </c>
      <c r="C27" s="129"/>
      <c r="D27" s="69"/>
      <c r="E27" s="24"/>
      <c r="F27" s="7"/>
      <c r="G27" s="7"/>
    </row>
    <row r="28" spans="1:8">
      <c r="A28" s="103"/>
      <c r="B28" s="129" t="s">
        <v>38</v>
      </c>
      <c r="C28" s="129"/>
      <c r="D28" s="70"/>
      <c r="E28" s="24"/>
      <c r="F28" s="7"/>
      <c r="G28" s="7"/>
    </row>
    <row r="29" spans="1:8" ht="13.5" thickBot="1">
      <c r="A29" s="103"/>
      <c r="B29" s="129" t="s">
        <v>24</v>
      </c>
      <c r="C29" s="129"/>
      <c r="D29" s="71"/>
      <c r="E29" s="29" t="str">
        <f>IF(D29="","",IF(D29=54834,"«- Correct!","«- Try again!"))</f>
        <v/>
      </c>
      <c r="F29" s="7"/>
      <c r="G29" s="7"/>
    </row>
    <row r="30" spans="1:8" ht="13.5" thickTop="1">
      <c r="A30" s="103"/>
      <c r="B30" s="24"/>
      <c r="C30" s="24"/>
      <c r="D30" s="35"/>
      <c r="E30" s="24"/>
      <c r="F30" s="7"/>
      <c r="G30" s="7"/>
    </row>
    <row r="31" spans="1:8">
      <c r="B31" s="7"/>
      <c r="C31" s="7"/>
      <c r="D31" s="9"/>
      <c r="E31" s="7"/>
      <c r="F31" s="7"/>
      <c r="G31" s="7"/>
    </row>
    <row r="32" spans="1:8" s="4" customFormat="1">
      <c r="A32" s="103"/>
      <c r="B32" s="24" t="s">
        <v>20</v>
      </c>
      <c r="C32" s="24"/>
      <c r="D32" s="24"/>
      <c r="E32" s="24"/>
      <c r="F32" s="24"/>
      <c r="G32" s="24"/>
      <c r="H32" s="28"/>
    </row>
    <row r="33" spans="1:8" s="4" customFormat="1">
      <c r="A33" s="103"/>
      <c r="B33" s="122" t="s">
        <v>74</v>
      </c>
      <c r="C33" s="128"/>
      <c r="D33" s="128"/>
      <c r="E33" s="128"/>
      <c r="F33" s="128"/>
      <c r="G33" s="128"/>
      <c r="H33" s="28"/>
    </row>
    <row r="34" spans="1:8" s="4" customFormat="1">
      <c r="A34" s="103"/>
      <c r="B34" s="24"/>
      <c r="C34" s="24"/>
      <c r="D34" s="24"/>
      <c r="E34" s="24"/>
      <c r="F34" s="24"/>
      <c r="G34" s="24"/>
      <c r="H34" s="28"/>
    </row>
    <row r="35" spans="1:8" s="4" customFormat="1">
      <c r="A35" s="103"/>
      <c r="B35" s="42" t="s">
        <v>42</v>
      </c>
      <c r="C35" s="49" t="s">
        <v>13</v>
      </c>
      <c r="D35" s="49" t="s">
        <v>28</v>
      </c>
      <c r="E35" s="49"/>
      <c r="F35" s="42"/>
      <c r="G35" s="42"/>
      <c r="H35" s="28"/>
    </row>
    <row r="36" spans="1:8" s="4" customFormat="1">
      <c r="A36" s="103"/>
      <c r="B36" s="42" t="s">
        <v>43</v>
      </c>
      <c r="C36" s="49" t="s">
        <v>43</v>
      </c>
      <c r="D36" s="42" t="s">
        <v>43</v>
      </c>
      <c r="E36" s="49" t="s">
        <v>39</v>
      </c>
      <c r="F36" s="42" t="s">
        <v>44</v>
      </c>
      <c r="G36" s="42" t="s">
        <v>29</v>
      </c>
      <c r="H36" s="28"/>
    </row>
    <row r="37" spans="1:8" s="4" customFormat="1">
      <c r="A37" s="103"/>
      <c r="B37" s="43" t="s">
        <v>54</v>
      </c>
      <c r="C37" s="50" t="s">
        <v>45</v>
      </c>
      <c r="D37" s="43" t="s">
        <v>46</v>
      </c>
      <c r="E37" s="50" t="s">
        <v>47</v>
      </c>
      <c r="F37" s="50" t="s">
        <v>39</v>
      </c>
      <c r="G37" s="43" t="s">
        <v>31</v>
      </c>
      <c r="H37" s="28"/>
    </row>
    <row r="38" spans="1:8" s="4" customFormat="1">
      <c r="A38" s="103"/>
      <c r="B38" s="30">
        <v>41275</v>
      </c>
      <c r="C38" s="73"/>
      <c r="D38" s="74"/>
      <c r="E38" s="73"/>
      <c r="F38" s="64"/>
      <c r="G38" s="65"/>
      <c r="H38" s="29" t="str">
        <f>IF(G38="","",IF(G38=184566,"«- Correct!","«- Try again!"))</f>
        <v/>
      </c>
    </row>
    <row r="39" spans="1:8" s="4" customFormat="1">
      <c r="A39" s="103"/>
      <c r="B39" s="30">
        <v>41455</v>
      </c>
      <c r="C39" s="78"/>
      <c r="D39" s="79"/>
      <c r="E39" s="80"/>
      <c r="F39" s="68"/>
      <c r="G39" s="67"/>
      <c r="H39" s="52" t="str">
        <f>IF(G39="","",IF(AND(G39&gt;=183894,G39&lt;=183894.5),"«- Correct!","«- Try again!"))</f>
        <v/>
      </c>
    </row>
    <row r="40" spans="1:8" s="4" customFormat="1">
      <c r="A40" s="103"/>
      <c r="B40" s="30">
        <v>41639</v>
      </c>
      <c r="C40" s="78"/>
      <c r="D40" s="82"/>
      <c r="E40" s="80"/>
      <c r="F40" s="84"/>
      <c r="G40" s="67"/>
      <c r="H40" s="52" t="str">
        <f>IF(G40="","",IF(AND(G40&gt;=183189,G40&lt;=183189.5),"«- Correct!","«- Try again!"))</f>
        <v/>
      </c>
    </row>
    <row r="41" spans="1:8" s="4" customFormat="1">
      <c r="A41" s="103"/>
      <c r="B41" s="30">
        <v>41820</v>
      </c>
      <c r="C41" s="78"/>
      <c r="D41" s="82"/>
      <c r="E41" s="80"/>
      <c r="F41" s="84"/>
      <c r="G41" s="67"/>
      <c r="H41" s="52" t="str">
        <f>IF(G41="","",IF(AND(G41&gt;=182448,G41&lt;=182448.5),"«- Correct!","«- Try again!"))</f>
        <v/>
      </c>
    </row>
    <row r="42" spans="1:8" s="4" customFormat="1">
      <c r="A42" s="103"/>
      <c r="B42" s="30">
        <v>42004</v>
      </c>
      <c r="C42" s="116"/>
      <c r="D42" s="85"/>
      <c r="E42" s="117"/>
      <c r="F42" s="68"/>
      <c r="G42" s="118"/>
      <c r="H42" s="52" t="str">
        <f>IF(G42="","",IF(AND(G42&gt;=181670,G42&lt;=181671),"«- Correct!","«- Try again!"))</f>
        <v/>
      </c>
    </row>
    <row r="43" spans="1:8" s="4" customFormat="1">
      <c r="A43" s="103"/>
      <c r="B43" s="30"/>
      <c r="C43" s="119"/>
      <c r="D43" s="25"/>
      <c r="E43" s="119"/>
      <c r="F43" s="25"/>
      <c r="G43" s="25"/>
      <c r="H43" s="28"/>
    </row>
    <row r="44" spans="1:8">
      <c r="B44" s="7"/>
      <c r="C44" s="7"/>
      <c r="D44" s="9"/>
      <c r="E44" s="7"/>
      <c r="F44" s="7"/>
      <c r="G44" s="7"/>
    </row>
    <row r="45" spans="1:8">
      <c r="A45" s="103"/>
      <c r="B45" s="122" t="s">
        <v>77</v>
      </c>
      <c r="C45" s="122"/>
      <c r="D45" s="122"/>
      <c r="E45" s="122"/>
      <c r="F45" s="122"/>
      <c r="G45" s="24"/>
    </row>
    <row r="46" spans="1:8">
      <c r="A46" s="103"/>
      <c r="B46" s="121" t="s">
        <v>6</v>
      </c>
      <c r="C46" s="121"/>
      <c r="D46" s="121"/>
      <c r="E46" s="121"/>
      <c r="F46" s="121"/>
      <c r="G46" s="18"/>
    </row>
    <row r="47" spans="1:8">
      <c r="A47" s="103"/>
      <c r="B47" s="18" t="s">
        <v>50</v>
      </c>
      <c r="C47" s="19"/>
      <c r="D47" s="19"/>
      <c r="E47" s="18"/>
      <c r="F47" s="20"/>
      <c r="G47" s="18"/>
    </row>
    <row r="48" spans="1:8">
      <c r="A48" s="103"/>
      <c r="B48" s="37"/>
      <c r="C48" s="38"/>
      <c r="D48" s="36"/>
      <c r="E48" s="38"/>
      <c r="F48" s="38"/>
      <c r="G48" s="18"/>
    </row>
    <row r="49" spans="1:7">
      <c r="A49" s="103"/>
      <c r="B49" s="88" t="s">
        <v>8</v>
      </c>
      <c r="C49" s="39" t="s">
        <v>9</v>
      </c>
      <c r="D49" s="39"/>
      <c r="E49" s="39" t="s">
        <v>10</v>
      </c>
      <c r="F49" s="39" t="s">
        <v>11</v>
      </c>
      <c r="G49" s="18"/>
    </row>
    <row r="50" spans="1:7">
      <c r="A50" s="103"/>
      <c r="B50" s="21">
        <v>2013</v>
      </c>
      <c r="C50" s="15"/>
      <c r="D50" s="15"/>
      <c r="E50" s="15"/>
      <c r="F50" s="15"/>
      <c r="G50" s="18"/>
    </row>
    <row r="51" spans="1:7">
      <c r="A51" s="103"/>
      <c r="B51" s="22" t="s">
        <v>48</v>
      </c>
      <c r="C51" s="126" t="s">
        <v>34</v>
      </c>
      <c r="D51" s="126"/>
      <c r="E51" s="114"/>
      <c r="F51" s="52"/>
      <c r="G51" s="18"/>
    </row>
    <row r="52" spans="1:7">
      <c r="A52" s="103"/>
      <c r="B52" s="24"/>
      <c r="C52" s="126" t="s">
        <v>40</v>
      </c>
      <c r="D52" s="126"/>
      <c r="E52" s="53"/>
      <c r="F52" s="103"/>
      <c r="G52" s="18"/>
    </row>
    <row r="53" spans="1:7">
      <c r="A53" s="103"/>
      <c r="B53" s="24"/>
      <c r="C53" s="126" t="s">
        <v>36</v>
      </c>
      <c r="D53" s="126"/>
      <c r="E53" s="25"/>
      <c r="F53" s="53"/>
      <c r="G53" s="52" t="str">
        <f>IF(F53="","",IF(AND(F53&gt;=9900,F53&lt;=9900),"«- Correct!","«- Try again!"))</f>
        <v/>
      </c>
    </row>
    <row r="54" spans="1:7">
      <c r="A54" s="103"/>
      <c r="B54" s="18"/>
      <c r="C54" s="127" t="s">
        <v>60</v>
      </c>
      <c r="D54" s="127"/>
      <c r="E54" s="127"/>
      <c r="F54" s="127"/>
      <c r="G54" s="18"/>
    </row>
    <row r="55" spans="1:7">
      <c r="A55" s="103"/>
      <c r="B55" s="18"/>
      <c r="C55" s="126"/>
      <c r="D55" s="126"/>
      <c r="E55" s="18"/>
      <c r="F55" s="18"/>
      <c r="G55" s="18"/>
    </row>
    <row r="56" spans="1:7">
      <c r="A56" s="103"/>
      <c r="B56" s="111">
        <v>2013</v>
      </c>
      <c r="C56" s="126"/>
      <c r="D56" s="126"/>
      <c r="E56" s="18"/>
      <c r="F56" s="18"/>
      <c r="G56" s="18"/>
    </row>
    <row r="57" spans="1:7">
      <c r="A57" s="103"/>
      <c r="B57" s="22" t="s">
        <v>49</v>
      </c>
      <c r="C57" s="126" t="s">
        <v>34</v>
      </c>
      <c r="D57" s="126"/>
      <c r="E57" s="114"/>
      <c r="F57" s="52"/>
      <c r="G57" s="18"/>
    </row>
    <row r="58" spans="1:7">
      <c r="A58" s="103"/>
      <c r="B58" s="24"/>
      <c r="C58" s="126" t="s">
        <v>40</v>
      </c>
      <c r="D58" s="126"/>
      <c r="E58" s="53"/>
      <c r="F58" s="103"/>
      <c r="G58" s="18"/>
    </row>
    <row r="59" spans="1:7">
      <c r="A59" s="103"/>
      <c r="B59" s="24"/>
      <c r="C59" s="126" t="s">
        <v>36</v>
      </c>
      <c r="D59" s="126"/>
      <c r="E59" s="25"/>
      <c r="F59" s="53"/>
      <c r="G59" s="52" t="str">
        <f>IF(F59="","",IF(AND(F59&gt;=9900,F59&lt;=9900),"«- Correct!","«- Try again!"))</f>
        <v/>
      </c>
    </row>
    <row r="60" spans="1:7">
      <c r="A60" s="103"/>
      <c r="B60" s="15"/>
      <c r="C60" s="127" t="s">
        <v>60</v>
      </c>
      <c r="D60" s="127"/>
      <c r="E60" s="127"/>
      <c r="F60" s="127"/>
      <c r="G60" s="18"/>
    </row>
    <row r="61" spans="1:7">
      <c r="A61" s="103"/>
      <c r="B61" s="15"/>
      <c r="C61" s="15"/>
      <c r="D61" s="15"/>
      <c r="E61" s="15"/>
      <c r="F61" s="15"/>
      <c r="G61" s="15"/>
    </row>
    <row r="62" spans="1:7">
      <c r="B62"/>
      <c r="C62"/>
      <c r="D62"/>
      <c r="E62"/>
      <c r="F62"/>
      <c r="G62"/>
    </row>
    <row r="63" spans="1:7">
      <c r="A63" s="103"/>
      <c r="B63" s="122" t="s">
        <v>77</v>
      </c>
      <c r="C63" s="122"/>
      <c r="D63" s="122"/>
      <c r="E63" s="122"/>
      <c r="F63" s="122"/>
      <c r="G63" s="24"/>
    </row>
    <row r="64" spans="1:7">
      <c r="A64" s="103"/>
      <c r="B64" s="121" t="s">
        <v>6</v>
      </c>
      <c r="C64" s="121"/>
      <c r="D64" s="121"/>
      <c r="E64" s="121"/>
      <c r="F64" s="121"/>
      <c r="G64" s="18"/>
    </row>
    <row r="65" spans="1:14">
      <c r="A65" s="103"/>
      <c r="B65" s="15" t="s">
        <v>56</v>
      </c>
      <c r="C65" s="19"/>
      <c r="D65" s="19"/>
      <c r="E65" s="18"/>
      <c r="F65" s="20"/>
      <c r="G65" s="18"/>
    </row>
    <row r="66" spans="1:14">
      <c r="A66" s="103"/>
      <c r="B66" s="37"/>
      <c r="C66" s="38"/>
      <c r="D66" s="36"/>
      <c r="E66" s="38"/>
      <c r="F66" s="38"/>
      <c r="G66" s="18"/>
    </row>
    <row r="67" spans="1:14">
      <c r="A67" s="103"/>
      <c r="B67" s="88" t="s">
        <v>8</v>
      </c>
      <c r="C67" s="39" t="s">
        <v>9</v>
      </c>
      <c r="D67" s="39"/>
      <c r="E67" s="39" t="s">
        <v>10</v>
      </c>
      <c r="F67" s="39" t="s">
        <v>11</v>
      </c>
      <c r="G67" s="18"/>
    </row>
    <row r="68" spans="1:14">
      <c r="A68" s="103"/>
      <c r="B68" s="21">
        <v>2015</v>
      </c>
      <c r="C68" s="15"/>
      <c r="D68" s="15"/>
      <c r="E68" s="15"/>
      <c r="F68" s="15"/>
      <c r="G68" s="18"/>
    </row>
    <row r="69" spans="1:14">
      <c r="A69" s="103"/>
      <c r="B69" s="22" t="s">
        <v>82</v>
      </c>
      <c r="C69" s="126" t="s">
        <v>83</v>
      </c>
      <c r="D69" s="126"/>
      <c r="E69" s="114"/>
      <c r="F69" s="52"/>
      <c r="G69" s="18"/>
    </row>
    <row r="70" spans="1:14">
      <c r="A70" s="103"/>
      <c r="B70" s="24"/>
      <c r="C70" s="126" t="s">
        <v>40</v>
      </c>
      <c r="D70" s="126"/>
      <c r="E70" s="53"/>
      <c r="F70" s="103"/>
      <c r="G70" s="18"/>
    </row>
    <row r="71" spans="1:14">
      <c r="A71" s="103"/>
      <c r="B71" s="24"/>
      <c r="C71" s="126" t="s">
        <v>36</v>
      </c>
      <c r="D71" s="126"/>
      <c r="E71" s="113"/>
      <c r="F71" s="115"/>
      <c r="G71" s="18"/>
    </row>
    <row r="72" spans="1:14">
      <c r="A72" s="103"/>
      <c r="B72" s="24"/>
      <c r="C72" s="126" t="s">
        <v>84</v>
      </c>
      <c r="D72" s="126"/>
      <c r="E72" s="25"/>
      <c r="F72" s="53"/>
      <c r="G72" s="52" t="str">
        <f>IF(F72="","",IF(AND(F72&gt;=5270,F72&lt;=5271),"«- Correct!","«- Try again!"))</f>
        <v/>
      </c>
    </row>
    <row r="73" spans="1:14">
      <c r="A73" s="103"/>
      <c r="B73" s="18"/>
      <c r="C73" s="127" t="s">
        <v>85</v>
      </c>
      <c r="D73" s="127"/>
      <c r="E73" s="127"/>
      <c r="F73" s="127"/>
      <c r="G73" s="18"/>
    </row>
    <row r="74" spans="1:14">
      <c r="A74" s="103"/>
      <c r="B74" s="18"/>
      <c r="C74" s="126"/>
      <c r="D74" s="126"/>
      <c r="E74" s="18"/>
      <c r="F74" s="18"/>
      <c r="G74" s="18"/>
    </row>
    <row r="75" spans="1:14">
      <c r="B75"/>
      <c r="C75"/>
      <c r="D75"/>
      <c r="E75"/>
      <c r="F75"/>
      <c r="G75"/>
    </row>
    <row r="76" spans="1:14">
      <c r="A76" s="103"/>
      <c r="B76" s="126" t="s">
        <v>86</v>
      </c>
      <c r="C76" s="126"/>
      <c r="D76" s="126"/>
      <c r="E76" s="126"/>
      <c r="F76" s="126"/>
      <c r="G76" s="15"/>
    </row>
    <row r="77" spans="1:14">
      <c r="A77" s="103"/>
      <c r="B77" s="126" t="s">
        <v>87</v>
      </c>
      <c r="C77" s="146"/>
      <c r="D77" s="146"/>
      <c r="E77" s="146"/>
      <c r="F77" s="146"/>
      <c r="G77" s="15"/>
      <c r="H77"/>
      <c r="I77"/>
      <c r="J77"/>
      <c r="K77"/>
      <c r="L77"/>
      <c r="M77"/>
      <c r="N77"/>
    </row>
    <row r="78" spans="1:14">
      <c r="A78" s="103"/>
      <c r="B78" s="126" t="s">
        <v>88</v>
      </c>
      <c r="C78" s="146"/>
      <c r="D78" s="146"/>
      <c r="E78" s="146"/>
      <c r="F78" s="146"/>
      <c r="G78" s="15"/>
      <c r="H78"/>
      <c r="I78"/>
      <c r="J78"/>
      <c r="K78"/>
      <c r="L78"/>
      <c r="M78"/>
      <c r="N78"/>
    </row>
    <row r="79" spans="1:14">
      <c r="A79" s="103"/>
      <c r="B79" s="144"/>
      <c r="C79" s="144"/>
      <c r="D79" s="144"/>
      <c r="E79" s="144"/>
      <c r="F79" s="144"/>
      <c r="G79" s="15"/>
      <c r="H79"/>
      <c r="I79"/>
      <c r="J79"/>
      <c r="K79"/>
      <c r="L79"/>
      <c r="M79"/>
      <c r="N79"/>
    </row>
    <row r="80" spans="1:14">
      <c r="A80" s="103"/>
      <c r="B80" s="144"/>
      <c r="C80" s="144"/>
      <c r="D80" s="144"/>
      <c r="E80" s="144"/>
      <c r="F80" s="144"/>
      <c r="G80" s="18"/>
      <c r="H80"/>
      <c r="I80" s="143"/>
      <c r="J80" s="143"/>
      <c r="K80" s="143"/>
      <c r="L80" s="143"/>
      <c r="M80" s="143"/>
      <c r="N80"/>
    </row>
    <row r="81" spans="1:14">
      <c r="A81" s="103"/>
      <c r="B81" s="144"/>
      <c r="C81" s="144"/>
      <c r="D81" s="144"/>
      <c r="E81" s="144"/>
      <c r="F81" s="144"/>
      <c r="G81" s="18"/>
      <c r="H81"/>
      <c r="I81" s="143"/>
      <c r="J81" s="143"/>
      <c r="K81" s="143"/>
      <c r="L81" s="143"/>
      <c r="M81" s="143"/>
      <c r="N81"/>
    </row>
    <row r="82" spans="1:14">
      <c r="A82" s="103"/>
      <c r="B82" s="144"/>
      <c r="C82" s="144"/>
      <c r="D82" s="144"/>
      <c r="E82" s="144"/>
      <c r="F82" s="144"/>
      <c r="G82" s="18"/>
      <c r="H82"/>
      <c r="I82" s="143"/>
      <c r="J82" s="143"/>
      <c r="K82" s="143"/>
      <c r="L82" s="143"/>
      <c r="M82" s="143"/>
      <c r="N82"/>
    </row>
    <row r="83" spans="1:14">
      <c r="A83" s="103"/>
      <c r="B83" s="144"/>
      <c r="C83" s="144"/>
      <c r="D83" s="144"/>
      <c r="E83" s="144"/>
      <c r="F83" s="144"/>
      <c r="G83" s="18"/>
      <c r="H83"/>
      <c r="I83" s="143"/>
      <c r="J83" s="143"/>
      <c r="K83" s="143"/>
      <c r="L83" s="143"/>
      <c r="M83" s="143"/>
      <c r="N83"/>
    </row>
    <row r="84" spans="1:14">
      <c r="A84" s="103"/>
      <c r="B84" s="144"/>
      <c r="C84" s="144"/>
      <c r="D84" s="144"/>
      <c r="E84" s="144"/>
      <c r="F84" s="144"/>
      <c r="G84" s="18"/>
      <c r="H84"/>
      <c r="I84" s="143"/>
      <c r="J84" s="143"/>
      <c r="K84" s="143"/>
      <c r="L84" s="143"/>
      <c r="M84" s="143"/>
      <c r="N84"/>
    </row>
    <row r="85" spans="1:14">
      <c r="A85" s="103"/>
      <c r="B85" s="144"/>
      <c r="C85" s="144"/>
      <c r="D85" s="144"/>
      <c r="E85" s="144"/>
      <c r="F85" s="144"/>
      <c r="G85" s="18"/>
      <c r="H85"/>
      <c r="I85" s="143"/>
      <c r="J85" s="143"/>
      <c r="K85" s="143"/>
      <c r="L85" s="143"/>
      <c r="M85" s="143"/>
      <c r="N85"/>
    </row>
    <row r="86" spans="1:14">
      <c r="A86" s="103"/>
      <c r="B86" s="144"/>
      <c r="C86" s="144"/>
      <c r="D86" s="144"/>
      <c r="E86" s="144"/>
      <c r="F86" s="144"/>
      <c r="G86" s="18"/>
      <c r="H86"/>
      <c r="I86" s="143"/>
      <c r="J86" s="143"/>
      <c r="K86" s="143"/>
      <c r="L86" s="143"/>
      <c r="M86" s="143"/>
      <c r="N86"/>
    </row>
    <row r="87" spans="1:14">
      <c r="A87" s="103"/>
      <c r="B87" s="144"/>
      <c r="C87" s="144"/>
      <c r="D87" s="144"/>
      <c r="E87" s="144"/>
      <c r="F87" s="144"/>
      <c r="G87" s="18"/>
      <c r="H87"/>
      <c r="I87" s="143"/>
      <c r="J87" s="143"/>
      <c r="K87" s="143"/>
      <c r="L87" s="143"/>
      <c r="M87" s="143"/>
      <c r="N87"/>
    </row>
    <row r="88" spans="1:14">
      <c r="A88" s="103"/>
      <c r="B88" s="144"/>
      <c r="C88" s="144"/>
      <c r="D88" s="144"/>
      <c r="E88" s="144"/>
      <c r="F88" s="144"/>
      <c r="G88" s="18"/>
      <c r="H88"/>
      <c r="I88" s="143"/>
      <c r="J88" s="143"/>
      <c r="K88" s="143"/>
      <c r="L88" s="143"/>
      <c r="M88" s="143"/>
      <c r="N88"/>
    </row>
    <row r="89" spans="1:14">
      <c r="A89" s="103"/>
      <c r="B89" s="144"/>
      <c r="C89" s="144"/>
      <c r="D89" s="144"/>
      <c r="E89" s="144"/>
      <c r="F89" s="144"/>
      <c r="G89" s="18"/>
      <c r="H89"/>
      <c r="I89" s="143"/>
      <c r="J89" s="143"/>
      <c r="K89" s="143"/>
      <c r="L89" s="143"/>
      <c r="M89" s="143"/>
      <c r="N89"/>
    </row>
    <row r="90" spans="1:14">
      <c r="A90" s="103"/>
      <c r="B90" s="144"/>
      <c r="C90" s="144"/>
      <c r="D90" s="144"/>
      <c r="E90" s="144"/>
      <c r="F90" s="144"/>
      <c r="G90" s="18"/>
      <c r="H90"/>
      <c r="I90" s="143"/>
      <c r="J90" s="143"/>
      <c r="K90" s="143"/>
      <c r="L90" s="143"/>
      <c r="M90" s="143"/>
      <c r="N90"/>
    </row>
    <row r="91" spans="1:14">
      <c r="A91" s="103"/>
      <c r="B91" s="144"/>
      <c r="C91" s="144"/>
      <c r="D91" s="144"/>
      <c r="E91" s="144"/>
      <c r="F91" s="144"/>
      <c r="G91" s="18"/>
      <c r="H91"/>
      <c r="I91" s="143"/>
      <c r="J91" s="143"/>
      <c r="K91" s="143"/>
      <c r="L91" s="143"/>
      <c r="M91" s="143"/>
      <c r="N91"/>
    </row>
    <row r="92" spans="1:14">
      <c r="A92" s="103"/>
      <c r="B92" s="144"/>
      <c r="C92" s="144"/>
      <c r="D92" s="144"/>
      <c r="E92" s="144"/>
      <c r="F92" s="144"/>
      <c r="G92" s="18"/>
      <c r="H92"/>
      <c r="I92" s="143"/>
      <c r="J92" s="143"/>
      <c r="K92" s="143"/>
      <c r="L92" s="143"/>
      <c r="M92" s="143"/>
      <c r="N92"/>
    </row>
    <row r="93" spans="1:14">
      <c r="A93" s="103"/>
      <c r="B93" s="144"/>
      <c r="C93" s="144"/>
      <c r="D93" s="144"/>
      <c r="E93" s="144"/>
      <c r="F93" s="144"/>
      <c r="G93" s="18"/>
      <c r="H93"/>
      <c r="I93" s="143"/>
      <c r="J93" s="143"/>
      <c r="K93" s="143"/>
      <c r="L93" s="143"/>
      <c r="M93" s="143"/>
      <c r="N93"/>
    </row>
    <row r="94" spans="1:14">
      <c r="A94" s="103"/>
      <c r="B94" s="144"/>
      <c r="C94" s="144"/>
      <c r="D94" s="144"/>
      <c r="E94" s="144"/>
      <c r="F94" s="144"/>
      <c r="G94" s="18"/>
      <c r="H94"/>
      <c r="I94" s="143"/>
      <c r="J94" s="143"/>
      <c r="K94" s="143"/>
      <c r="L94" s="143"/>
      <c r="M94" s="143"/>
      <c r="N94"/>
    </row>
    <row r="95" spans="1:14">
      <c r="A95" s="103"/>
      <c r="B95" s="144"/>
      <c r="C95" s="144"/>
      <c r="D95" s="144"/>
      <c r="E95" s="144"/>
      <c r="F95" s="144"/>
      <c r="G95" s="18"/>
      <c r="H95"/>
      <c r="I95" s="143"/>
      <c r="J95" s="143"/>
      <c r="K95" s="143"/>
      <c r="L95" s="143"/>
      <c r="M95" s="143"/>
      <c r="N95"/>
    </row>
    <row r="96" spans="1:14">
      <c r="A96" s="103"/>
      <c r="B96" s="144"/>
      <c r="C96" s="144"/>
      <c r="D96" s="144"/>
      <c r="E96" s="144"/>
      <c r="F96" s="144"/>
      <c r="G96" s="18"/>
      <c r="H96"/>
      <c r="I96" s="143"/>
      <c r="J96" s="143"/>
      <c r="K96" s="143"/>
      <c r="L96" s="143"/>
      <c r="M96" s="143"/>
      <c r="N96"/>
    </row>
    <row r="97" spans="1:14">
      <c r="A97" s="103"/>
      <c r="B97" s="145"/>
      <c r="C97" s="145"/>
      <c r="D97" s="145"/>
      <c r="E97" s="145"/>
      <c r="F97" s="145"/>
      <c r="G97" s="18"/>
      <c r="H97"/>
      <c r="I97"/>
      <c r="J97"/>
      <c r="K97"/>
      <c r="L97"/>
      <c r="M97"/>
      <c r="N97"/>
    </row>
    <row r="98" spans="1:14">
      <c r="A98" s="103"/>
      <c r="B98" s="18"/>
      <c r="C98" s="18"/>
      <c r="D98" s="18"/>
      <c r="E98" s="18"/>
      <c r="F98" s="18"/>
      <c r="G98" s="18"/>
      <c r="H98"/>
      <c r="I98"/>
      <c r="J98"/>
      <c r="K98"/>
      <c r="L98"/>
      <c r="M98"/>
      <c r="N98"/>
    </row>
    <row r="99" spans="1:14">
      <c r="H99"/>
      <c r="I99"/>
      <c r="J99"/>
      <c r="K99"/>
      <c r="L99"/>
      <c r="M99"/>
      <c r="N99"/>
    </row>
    <row r="100" spans="1:14">
      <c r="H100"/>
      <c r="I100"/>
      <c r="J100"/>
      <c r="K100"/>
      <c r="L100"/>
      <c r="M100"/>
      <c r="N100"/>
    </row>
  </sheetData>
  <sheetProtection password="C690" sheet="1" objects="1" scenarios="1" selectLockedCells="1"/>
  <mergeCells count="62">
    <mergeCell ref="C74:D74"/>
    <mergeCell ref="C71:D71"/>
    <mergeCell ref="B78:F78"/>
    <mergeCell ref="B77:F77"/>
    <mergeCell ref="B76:F76"/>
    <mergeCell ref="B64:F64"/>
    <mergeCell ref="C60:F60"/>
    <mergeCell ref="C70:D70"/>
    <mergeCell ref="C72:D72"/>
    <mergeCell ref="C73:F73"/>
    <mergeCell ref="B25:C25"/>
    <mergeCell ref="B26:C26"/>
    <mergeCell ref="B27:C27"/>
    <mergeCell ref="B28:C28"/>
    <mergeCell ref="B29:C29"/>
    <mergeCell ref="C51:D51"/>
    <mergeCell ref="B45:F45"/>
    <mergeCell ref="B46:F46"/>
    <mergeCell ref="B33:G33"/>
    <mergeCell ref="B19:C19"/>
    <mergeCell ref="B20:C20"/>
    <mergeCell ref="B21:C21"/>
    <mergeCell ref="B22:C22"/>
    <mergeCell ref="B23:C23"/>
    <mergeCell ref="B24:C24"/>
    <mergeCell ref="C52:D52"/>
    <mergeCell ref="C53:D53"/>
    <mergeCell ref="C55:D55"/>
    <mergeCell ref="C56:D56"/>
    <mergeCell ref="C69:D69"/>
    <mergeCell ref="C57:D57"/>
    <mergeCell ref="C58:D58"/>
    <mergeCell ref="C59:D59"/>
    <mergeCell ref="B63:F63"/>
    <mergeCell ref="C54:F54"/>
    <mergeCell ref="C2:D2"/>
    <mergeCell ref="C1:D1"/>
    <mergeCell ref="B5:F5"/>
    <mergeCell ref="B6:F6"/>
    <mergeCell ref="C14:E14"/>
    <mergeCell ref="C13:D13"/>
    <mergeCell ref="C12:D12"/>
    <mergeCell ref="C11:D11"/>
    <mergeCell ref="C3:D3"/>
    <mergeCell ref="I90:M90"/>
    <mergeCell ref="I91:M91"/>
    <mergeCell ref="I80:M80"/>
    <mergeCell ref="I81:M81"/>
    <mergeCell ref="I82:M82"/>
    <mergeCell ref="I83:M83"/>
    <mergeCell ref="I84:M84"/>
    <mergeCell ref="I85:M85"/>
    <mergeCell ref="I92:M92"/>
    <mergeCell ref="I93:M93"/>
    <mergeCell ref="I94:M94"/>
    <mergeCell ref="I95:M95"/>
    <mergeCell ref="I96:M96"/>
    <mergeCell ref="B79:F97"/>
    <mergeCell ref="I86:M86"/>
    <mergeCell ref="I87:M87"/>
    <mergeCell ref="I88:M88"/>
    <mergeCell ref="I89:M89"/>
  </mergeCells>
  <printOptions horizontalCentered="1" gridLinesSet="0"/>
  <pageMargins left="0" right="0" top="0.5" bottom="0.5" header="0.5" footer="0.5"/>
  <pageSetup scale="105" orientation="portrait" r:id="rId1"/>
  <headerFooter alignWithMargins="0"/>
  <rowBreaks count="1" manualBreakCount="1">
    <brk id="44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14"/>
  <sheetViews>
    <sheetView showGridLines="0" workbookViewId="0">
      <selection sqref="A1:C1"/>
    </sheetView>
  </sheetViews>
  <sheetFormatPr defaultRowHeight="12.75"/>
  <cols>
    <col min="1" max="1" width="2.7109375" customWidth="1"/>
    <col min="2" max="4" width="12.7109375" customWidth="1"/>
    <col min="5" max="5" width="2.7109375" customWidth="1"/>
    <col min="6" max="20" width="12.7109375" customWidth="1"/>
  </cols>
  <sheetData>
    <row r="1" spans="1:5">
      <c r="A1" s="140" t="s">
        <v>96</v>
      </c>
      <c r="B1" s="140"/>
      <c r="C1" s="140"/>
      <c r="D1" s="6"/>
    </row>
    <row r="2" spans="1:5">
      <c r="B2" s="5"/>
      <c r="C2" s="5"/>
      <c r="D2" s="5"/>
    </row>
    <row r="3" spans="1:5">
      <c r="A3" s="103"/>
      <c r="B3" s="128" t="s">
        <v>77</v>
      </c>
      <c r="C3" s="128"/>
      <c r="D3" s="128"/>
      <c r="E3" s="15"/>
    </row>
    <row r="4" spans="1:5">
      <c r="A4" s="103"/>
      <c r="B4" s="13"/>
      <c r="C4" s="13"/>
      <c r="D4" s="13"/>
      <c r="E4" s="15"/>
    </row>
    <row r="5" spans="1:5">
      <c r="A5" s="103"/>
      <c r="B5" s="137" t="s">
        <v>2</v>
      </c>
      <c r="C5" s="137"/>
      <c r="D5" s="44">
        <v>180000</v>
      </c>
      <c r="E5" s="15"/>
    </row>
    <row r="6" spans="1:5">
      <c r="A6" s="103"/>
      <c r="B6" s="137" t="s">
        <v>3</v>
      </c>
      <c r="C6" s="137"/>
      <c r="D6" s="14">
        <v>0.11</v>
      </c>
      <c r="E6" s="15"/>
    </row>
    <row r="7" spans="1:5">
      <c r="A7" s="103"/>
      <c r="B7" s="137" t="s">
        <v>4</v>
      </c>
      <c r="C7" s="137"/>
      <c r="D7" s="48">
        <v>3</v>
      </c>
      <c r="E7" s="15"/>
    </row>
    <row r="8" spans="1:5">
      <c r="A8" s="103"/>
      <c r="B8" s="137" t="s">
        <v>5</v>
      </c>
      <c r="C8" s="137"/>
      <c r="D8" s="44">
        <v>184566</v>
      </c>
      <c r="E8" s="15"/>
    </row>
    <row r="9" spans="1:5">
      <c r="A9" s="103"/>
      <c r="B9" s="137" t="s">
        <v>41</v>
      </c>
      <c r="C9" s="137"/>
      <c r="D9" s="14">
        <v>0.1</v>
      </c>
      <c r="E9" s="15"/>
    </row>
    <row r="10" spans="1:5">
      <c r="A10" s="103"/>
      <c r="B10" s="137"/>
      <c r="C10" s="137"/>
      <c r="D10" s="15"/>
      <c r="E10" s="15"/>
    </row>
    <row r="11" spans="1:5">
      <c r="A11" s="103"/>
      <c r="B11" s="147" t="s">
        <v>52</v>
      </c>
      <c r="C11" s="147"/>
      <c r="D11" s="12"/>
      <c r="E11" s="15"/>
    </row>
    <row r="12" spans="1:5" ht="12.75" customHeight="1">
      <c r="A12" s="103"/>
      <c r="B12" s="137" t="s">
        <v>78</v>
      </c>
      <c r="C12" s="137"/>
      <c r="D12" s="62">
        <v>182448</v>
      </c>
      <c r="E12" s="15"/>
    </row>
    <row r="13" spans="1:5" ht="12.75" customHeight="1">
      <c r="A13" s="103"/>
      <c r="B13" s="137" t="s">
        <v>79</v>
      </c>
      <c r="C13" s="137"/>
      <c r="D13" s="62">
        <v>5270</v>
      </c>
      <c r="E13" s="15"/>
    </row>
    <row r="14" spans="1:5">
      <c r="A14" s="103"/>
      <c r="B14" s="15"/>
      <c r="C14" s="15"/>
      <c r="D14" s="15"/>
      <c r="E14" s="15"/>
    </row>
  </sheetData>
  <sheetProtection password="C690" sheet="1" objects="1" scenarios="1" selectLockedCells="1" selectUnlockedCells="1"/>
  <mergeCells count="11">
    <mergeCell ref="B13:C13"/>
    <mergeCell ref="B3:D3"/>
    <mergeCell ref="B12:C12"/>
    <mergeCell ref="B5:C5"/>
    <mergeCell ref="B6:C6"/>
    <mergeCell ref="B7:C7"/>
    <mergeCell ref="B8:C8"/>
    <mergeCell ref="B9:C9"/>
    <mergeCell ref="A1:C1"/>
    <mergeCell ref="B10:C10"/>
    <mergeCell ref="B11:C11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P10-02A</vt:lpstr>
      <vt:lpstr>Given P10-02A</vt:lpstr>
      <vt:lpstr>P10-04A </vt:lpstr>
      <vt:lpstr>Given P10-04A</vt:lpstr>
      <vt:lpstr>P10-07A</vt:lpstr>
      <vt:lpstr>Given P10-07A</vt:lpstr>
      <vt:lpstr>P10-08A</vt:lpstr>
      <vt:lpstr>Given P10-08A</vt:lpstr>
      <vt:lpstr>'P10-08A'!Print_Area</vt:lpstr>
      <vt:lpstr>'P10-02A'!Print_Titles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2012-12-06T22:16:31Z</cp:lastPrinted>
  <dcterms:created xsi:type="dcterms:W3CDTF">1999-05-21T15:52:49Z</dcterms:created>
  <dcterms:modified xsi:type="dcterms:W3CDTF">2012-12-12T01:12:08Z</dcterms:modified>
</cp:coreProperties>
</file>