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21-01A" sheetId="1" r:id="rId1"/>
    <sheet name="Given P21-01A" sheetId="2" r:id="rId2"/>
    <sheet name="P21-04A" sheetId="3" r:id="rId3"/>
    <sheet name="Given P21-04A" sheetId="4" r:id="rId4"/>
  </sheets>
  <definedNames>
    <definedName name="_xlnm.Print_Area" localSheetId="2">'P21-04A'!$A$1:$I$64</definedName>
    <definedName name="_xlnm.Print_Titles" localSheetId="0">'P21-01A'!$1:$4</definedName>
    <definedName name="_xlnm.Print_Titles" localSheetId="2">'P21-04A'!$1:$4</definedName>
  </definedNames>
  <calcPr calcId="125725" fullCalcOnLoad="1"/>
</workbook>
</file>

<file path=xl/calcChain.xml><?xml version="1.0" encoding="utf-8"?>
<calcChain xmlns="http://schemas.openxmlformats.org/spreadsheetml/2006/main">
  <c r="F55" i="3"/>
  <c r="E55"/>
  <c r="F42"/>
  <c r="G32"/>
  <c r="F32"/>
  <c r="E32"/>
  <c r="G61" i="1"/>
  <c r="F61"/>
  <c r="F56"/>
  <c r="F48"/>
  <c r="H44"/>
  <c r="H40"/>
  <c r="H35"/>
  <c r="F27"/>
  <c r="H23"/>
  <c r="H19"/>
  <c r="H14"/>
  <c r="I44"/>
  <c r="G56"/>
  <c r="G48"/>
  <c r="I40"/>
  <c r="I35"/>
  <c r="G27"/>
  <c r="I23"/>
  <c r="I19"/>
  <c r="I14"/>
  <c r="G42" i="2"/>
  <c r="G43"/>
  <c r="G46"/>
  <c r="G35"/>
  <c r="G36"/>
  <c r="G37"/>
  <c r="G7"/>
  <c r="G8"/>
  <c r="G9"/>
  <c r="G10"/>
  <c r="F41" i="4"/>
  <c r="F42"/>
  <c r="F46"/>
  <c r="F50"/>
  <c r="F14"/>
  <c r="F15"/>
  <c r="F19"/>
  <c r="F23"/>
  <c r="E42" i="3"/>
  <c r="F51" i="4"/>
  <c r="F24"/>
  <c r="G38" i="2"/>
  <c r="G11"/>
</calcChain>
</file>

<file path=xl/comments1.xml><?xml version="1.0" encoding="utf-8"?>
<comments xmlns="http://schemas.openxmlformats.org/spreadsheetml/2006/main">
  <authors>
    <author>x</author>
  </authors>
  <commentList>
    <comment ref="F11" authorId="0">
      <text>
        <r>
          <rPr>
            <sz val="8"/>
            <color indexed="81"/>
            <rFont val="Tahoma"/>
            <family val="2"/>
          </rPr>
          <t>Enter appropriate data in yellow cells.  Your variance entries will be verified.</t>
        </r>
      </text>
    </comment>
    <comment ref="I13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I18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I22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G24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G25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G26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F32" authorId="0">
      <text>
        <r>
          <rPr>
            <sz val="8"/>
            <color indexed="81"/>
            <rFont val="Tahoma"/>
            <family val="2"/>
          </rPr>
          <t>Enter appropriate data in yellow cells.  Your variance entries will be verified.</t>
        </r>
      </text>
    </comment>
    <comment ref="I34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I39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I43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G45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G46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G47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G55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  <comment ref="G60" authorId="0">
      <text>
        <r>
          <rPr>
            <sz val="8"/>
            <color indexed="81"/>
            <rFont val="Tahoma"/>
            <family val="2"/>
          </rPr>
          <t>Pick your entry from the drop-down list.  Your entry will be verified.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E12" authorId="0">
      <text>
        <r>
          <rPr>
            <sz val="8"/>
            <color indexed="81"/>
            <rFont val="Tahoma"/>
            <family val="2"/>
          </rPr>
          <t>Enter appropriate data in yellow cells.  Your entries for "Income from operations" will be verified.</t>
        </r>
      </text>
    </comment>
    <comment ref="H12" authorId="0">
      <text>
        <r>
          <rPr>
            <sz val="8"/>
            <color indexed="81"/>
            <rFont val="Tahoma"/>
            <family val="2"/>
          </rPr>
          <t>Pick your entry from the drop-down list.</t>
        </r>
      </text>
    </comment>
    <comment ref="E39" authorId="0">
      <text>
        <r>
          <rPr>
            <sz val="8"/>
            <color indexed="81"/>
            <rFont val="Tahoma"/>
            <family val="2"/>
          </rPr>
          <t>Enter appropriate data in yellow cells.  Your variance entries will be verified.</t>
        </r>
      </text>
    </comment>
    <comment ref="B44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7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<sst xmlns="http://schemas.openxmlformats.org/spreadsheetml/2006/main" count="209" uniqueCount="137">
  <si>
    <t>Student Name:</t>
  </si>
  <si>
    <t>Class:</t>
  </si>
  <si>
    <t>Standard Unit Costs</t>
  </si>
  <si>
    <t>Pounds</t>
  </si>
  <si>
    <t>Hours</t>
  </si>
  <si>
    <t>Cost</t>
  </si>
  <si>
    <t>Total</t>
  </si>
  <si>
    <t>Direct material</t>
  </si>
  <si>
    <t>Direct labor</t>
  </si>
  <si>
    <t>Variances</t>
  </si>
  <si>
    <t>Factory overhead</t>
  </si>
  <si>
    <t>Total standard cost</t>
  </si>
  <si>
    <t>Operating volume as percentage</t>
  </si>
  <si>
    <t xml:space="preserve">  of productive capacity per quarter</t>
  </si>
  <si>
    <t>Productive capacity per quarter in units</t>
  </si>
  <si>
    <t>Flexible Budget Information</t>
  </si>
  <si>
    <t>Operating Levels</t>
  </si>
  <si>
    <t>Production in units</t>
  </si>
  <si>
    <t>Fixed factory overhead</t>
  </si>
  <si>
    <t>Variable factory overhead</t>
  </si>
  <si>
    <t>Actual costs incurred during quarter:</t>
  </si>
  <si>
    <t>Actual hours at standard rate</t>
  </si>
  <si>
    <t>Standard hours at standard rate</t>
  </si>
  <si>
    <t>Part 1  Direct Materials Variances:</t>
  </si>
  <si>
    <t>Direct materials cost variances:</t>
  </si>
  <si>
    <t>Units</t>
  </si>
  <si>
    <t>Price</t>
  </si>
  <si>
    <t>Price variance</t>
  </si>
  <si>
    <t>Actual quantity at standard price</t>
  </si>
  <si>
    <t>Standard quantity at standard price</t>
  </si>
  <si>
    <t xml:space="preserve">Quantity variance </t>
  </si>
  <si>
    <t>Variance</t>
  </si>
  <si>
    <t>U</t>
  </si>
  <si>
    <t>F</t>
  </si>
  <si>
    <t>Quantity variance</t>
  </si>
  <si>
    <t>Total materials variance</t>
  </si>
  <si>
    <t>Direct labor cost variances:</t>
  </si>
  <si>
    <t>Standard units at standard cost</t>
  </si>
  <si>
    <t>Actual units at actual cost</t>
  </si>
  <si>
    <t>Rate variance</t>
  </si>
  <si>
    <t xml:space="preserve">Efficiency variance </t>
  </si>
  <si>
    <t>Efficiency variance</t>
  </si>
  <si>
    <t>Total labor variance</t>
  </si>
  <si>
    <t>Part 3  Overhead Variances:</t>
  </si>
  <si>
    <t>Part 2  Direct Labor Variances:</t>
  </si>
  <si>
    <t>Rate</t>
  </si>
  <si>
    <t>Fixed overhead cost applied</t>
  </si>
  <si>
    <t>Actual overhead</t>
  </si>
  <si>
    <t>Budgeted overhead</t>
  </si>
  <si>
    <t>Direct material cost variance</t>
  </si>
  <si>
    <t>Actual quantity at actual price</t>
  </si>
  <si>
    <t>Actual hours at actual rate</t>
  </si>
  <si>
    <t>Direct materials</t>
  </si>
  <si>
    <t>Factory overhead - variable</t>
  </si>
  <si>
    <t>Factory overhead - fixed</t>
  </si>
  <si>
    <t xml:space="preserve">  Fixed factory overhead</t>
  </si>
  <si>
    <t xml:space="preserve">  Variable factory overhead</t>
  </si>
  <si>
    <t>Check figures:</t>
  </si>
  <si>
    <t xml:space="preserve">     Price</t>
  </si>
  <si>
    <t xml:space="preserve">     Quantity</t>
  </si>
  <si>
    <t>(2) Labor variances</t>
  </si>
  <si>
    <t xml:space="preserve">     Rate</t>
  </si>
  <si>
    <t xml:space="preserve">     Efficiency</t>
  </si>
  <si>
    <t>(1) Materials variances</t>
  </si>
  <si>
    <t>Direct materials price and quantity variances:</t>
  </si>
  <si>
    <t>Direct labor rate and efficiency variances:</t>
  </si>
  <si>
    <t>Sales</t>
  </si>
  <si>
    <t>Cost of goods sold:</t>
  </si>
  <si>
    <t xml:space="preserve">  Direct materials</t>
  </si>
  <si>
    <t xml:space="preserve">  Direct labor</t>
  </si>
  <si>
    <t xml:space="preserve">  Machinery repairs (variable cost)</t>
  </si>
  <si>
    <t>Flexible</t>
  </si>
  <si>
    <t xml:space="preserve">  Plant management salaries</t>
  </si>
  <si>
    <t>Budget</t>
  </si>
  <si>
    <t>Gross profit</t>
  </si>
  <si>
    <t>Selling expenses:</t>
  </si>
  <si>
    <t xml:space="preserve">  Packaging</t>
  </si>
  <si>
    <t xml:space="preserve">  Shipping</t>
  </si>
  <si>
    <t>Variable costs:</t>
  </si>
  <si>
    <t>General and administrative expenses:</t>
  </si>
  <si>
    <t xml:space="preserve">  Advertising expense</t>
  </si>
  <si>
    <t xml:space="preserve">  Salaries</t>
  </si>
  <si>
    <t xml:space="preserve">  Machinery repairs</t>
  </si>
  <si>
    <t xml:space="preserve">  Entertainment expense</t>
  </si>
  <si>
    <t xml:space="preserve">  Utilities </t>
  </si>
  <si>
    <t>Income from operations</t>
  </si>
  <si>
    <t>Contribution margin</t>
  </si>
  <si>
    <t>Fixed costs:</t>
  </si>
  <si>
    <t xml:space="preserve">  Utilities</t>
  </si>
  <si>
    <t>Statement of Income from Operations</t>
  </si>
  <si>
    <t xml:space="preserve">  Sales salary</t>
  </si>
  <si>
    <t>Total fixed costs</t>
  </si>
  <si>
    <t xml:space="preserve">  Sales salary (annual)</t>
  </si>
  <si>
    <t>Flexible Budget Performance Report</t>
  </si>
  <si>
    <t xml:space="preserve">Actual </t>
  </si>
  <si>
    <t>Results</t>
  </si>
  <si>
    <t xml:space="preserve">  Depreciation - Plant equipment</t>
  </si>
  <si>
    <t>(1) Variances</t>
  </si>
  <si>
    <t xml:space="preserve">     Fixed costs</t>
  </si>
  <si>
    <t xml:space="preserve">     Income</t>
  </si>
  <si>
    <t>Part 2:  Analyze and interpret both the (a) sales variance and</t>
  </si>
  <si>
    <t xml:space="preserve">            (b) direct materials variance.</t>
  </si>
  <si>
    <t>(a) Analysis of sales variance:</t>
  </si>
  <si>
    <t>Per unit</t>
  </si>
  <si>
    <t>Actual sales</t>
  </si>
  <si>
    <t>Sales variance</t>
  </si>
  <si>
    <t>Interpretation:</t>
  </si>
  <si>
    <t>(b) Analysis of direct materials variance:</t>
  </si>
  <si>
    <t>Budgeted sales</t>
  </si>
  <si>
    <t>Budgeted materials</t>
  </si>
  <si>
    <t>Direct materials variance</t>
  </si>
  <si>
    <t xml:space="preserve">  Sales salary (fixed annual amount)</t>
  </si>
  <si>
    <t>Based on production and sales volume</t>
  </si>
  <si>
    <t xml:space="preserve">  Depreciation - plant equipment</t>
  </si>
  <si>
    <t>Total variable costs</t>
  </si>
  <si>
    <t>Controllable variance</t>
  </si>
  <si>
    <t>Fixed overhead volume variance</t>
  </si>
  <si>
    <t>Budgeted fixed overhead (70% capacity)</t>
  </si>
  <si>
    <t>Fixed Budget Report</t>
  </si>
  <si>
    <t>Actual materials used</t>
  </si>
  <si>
    <t>TRICO COMPANY</t>
  </si>
  <si>
    <t>Standard direct labor hours</t>
  </si>
  <si>
    <t>Standard Unit Costs for 54,000 units</t>
  </si>
  <si>
    <t>90% Capacity</t>
  </si>
  <si>
    <t>Applied overhead (90% capacity)</t>
  </si>
  <si>
    <t>PHOENIX COMPANY</t>
  </si>
  <si>
    <t>For Year Ended December 31, 2013</t>
  </si>
  <si>
    <t xml:space="preserve">  Utilities ($45,000 is variable)</t>
  </si>
  <si>
    <t xml:space="preserve">  Units</t>
  </si>
  <si>
    <t>Sales (18,000 units)</t>
  </si>
  <si>
    <t xml:space="preserve">  Utilities (fixed cost is $147,500)</t>
  </si>
  <si>
    <t>Total actual cost</t>
  </si>
  <si>
    <t>Problem 21-01A</t>
  </si>
  <si>
    <t>Given Data P21-01A:</t>
  </si>
  <si>
    <t>Problem 21-04A</t>
  </si>
  <si>
    <t>Given Data P21-04A:</t>
  </si>
  <si>
    <t>Unit Cost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</si>
</sst>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_(* #,##0_);_(* \(#,##0\);_(* &quot;-&quot;??_);_(@_)"/>
    <numFmt numFmtId="169" formatCode="_(&quot;$&quot;* #,##0_);_(&quot;$&quot;* \(#,##0\);_(&quot;$&quot;* &quot;-&quot;??_);_(@_)"/>
  </numFmts>
  <fonts count="1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sz val="9"/>
      <color indexed="81"/>
      <name val="Tahoma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44"/>
      </left>
      <right/>
      <top/>
      <bottom/>
      <diagonal/>
    </border>
    <border>
      <left/>
      <right/>
      <top/>
      <bottom style="hair">
        <color indexed="4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/>
      <right/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 style="hair">
        <color indexed="44"/>
      </left>
      <right style="hair">
        <color indexed="44"/>
      </right>
      <top/>
      <bottom style="double">
        <color indexed="64"/>
      </bottom>
      <diagonal/>
    </border>
    <border>
      <left style="hair">
        <color indexed="44"/>
      </left>
      <right/>
      <top style="hair">
        <color indexed="4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5" borderId="0">
      <alignment horizontal="center"/>
    </xf>
    <xf numFmtId="41" fontId="1" fillId="6" borderId="0" applyBorder="0">
      <protection locked="0"/>
    </xf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2" fillId="0" borderId="0" xfId="0" applyFont="1" applyBorder="1" applyAlignment="1" applyProtection="1">
      <alignment horizontal="right"/>
    </xf>
    <xf numFmtId="0" fontId="2" fillId="0" borderId="0" xfId="0" applyFont="1" applyProtection="1"/>
    <xf numFmtId="0" fontId="2" fillId="0" borderId="0" xfId="0" applyFont="1"/>
    <xf numFmtId="1" fontId="2" fillId="0" borderId="0" xfId="0" applyNumberFormat="1" applyFont="1" applyBorder="1" applyAlignment="1"/>
    <xf numFmtId="1" fontId="2" fillId="0" borderId="0" xfId="0" applyNumberFormat="1" applyFont="1" applyBorder="1" applyAlignment="1" applyProtection="1"/>
    <xf numFmtId="0" fontId="1" fillId="0" borderId="0" xfId="0" applyFont="1"/>
    <xf numFmtId="5" fontId="0" fillId="0" borderId="0" xfId="0" applyNumberFormat="1"/>
    <xf numFmtId="1" fontId="2" fillId="3" borderId="0" xfId="0" applyNumberFormat="1" applyFont="1" applyFill="1" applyBorder="1" applyAlignment="1" applyProtection="1"/>
    <xf numFmtId="0" fontId="2" fillId="3" borderId="0" xfId="0" applyFont="1" applyFill="1"/>
    <xf numFmtId="169" fontId="2" fillId="3" borderId="0" xfId="2" applyNumberFormat="1" applyFont="1" applyFill="1" applyBorder="1" applyAlignment="1"/>
    <xf numFmtId="1" fontId="2" fillId="3" borderId="0" xfId="0" applyNumberFormat="1" applyFont="1" applyFill="1" applyBorder="1" applyAlignment="1"/>
    <xf numFmtId="167" fontId="0" fillId="3" borderId="0" xfId="1" applyNumberFormat="1" applyFont="1" applyFill="1"/>
    <xf numFmtId="167" fontId="2" fillId="3" borderId="0" xfId="1" applyNumberFormat="1" applyFont="1" applyFill="1" applyBorder="1" applyAlignment="1"/>
    <xf numFmtId="1" fontId="2" fillId="3" borderId="0" xfId="0" applyNumberFormat="1" applyFont="1" applyFill="1" applyBorder="1" applyAlignment="1">
      <alignment horizontal="centerContinuous"/>
    </xf>
    <xf numFmtId="169" fontId="2" fillId="3" borderId="1" xfId="2" applyNumberFormat="1" applyFont="1" applyFill="1" applyBorder="1" applyAlignment="1"/>
    <xf numFmtId="0" fontId="0" fillId="3" borderId="0" xfId="0" applyFill="1"/>
    <xf numFmtId="9" fontId="2" fillId="3" borderId="0" xfId="5" applyFont="1" applyFill="1" applyBorder="1" applyAlignment="1" applyProtection="1"/>
    <xf numFmtId="167" fontId="2" fillId="3" borderId="0" xfId="1" applyNumberFormat="1" applyFont="1" applyFill="1" applyBorder="1" applyAlignment="1" applyProtection="1"/>
    <xf numFmtId="1" fontId="2" fillId="3" borderId="0" xfId="2" applyNumberFormat="1" applyFont="1" applyFill="1" applyBorder="1" applyAlignment="1" applyProtection="1"/>
    <xf numFmtId="1" fontId="2" fillId="4" borderId="0" xfId="0" applyNumberFormat="1" applyFont="1" applyFill="1" applyBorder="1" applyAlignment="1" applyProtection="1"/>
    <xf numFmtId="1" fontId="2" fillId="4" borderId="0" xfId="0" applyNumberFormat="1" applyFont="1" applyFill="1" applyBorder="1" applyAlignment="1"/>
    <xf numFmtId="0" fontId="1" fillId="3" borderId="0" xfId="0" applyFont="1" applyFill="1"/>
    <xf numFmtId="0" fontId="1" fillId="3" borderId="0" xfId="0" applyFont="1" applyFill="1" applyAlignment="1" applyProtection="1">
      <alignment horizontal="left"/>
    </xf>
    <xf numFmtId="37" fontId="1" fillId="3" borderId="0" xfId="0" applyNumberFormat="1" applyFont="1" applyFill="1" applyProtection="1"/>
    <xf numFmtId="7" fontId="1" fillId="3" borderId="0" xfId="0" applyNumberFormat="1" applyFont="1" applyFill="1" applyProtection="1"/>
    <xf numFmtId="5" fontId="1" fillId="3" borderId="0" xfId="0" applyNumberFormat="1" applyFont="1" applyFill="1" applyProtection="1"/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167" fontId="2" fillId="3" borderId="2" xfId="1" applyNumberFormat="1" applyFont="1" applyFill="1" applyBorder="1" applyAlignment="1" applyProtection="1"/>
    <xf numFmtId="167" fontId="5" fillId="3" borderId="2" xfId="1" applyNumberFormat="1" applyFont="1" applyFill="1" applyBorder="1" applyAlignment="1" applyProtection="1"/>
    <xf numFmtId="1" fontId="1" fillId="3" borderId="0" xfId="0" applyNumberFormat="1" applyFont="1" applyFill="1" applyBorder="1" applyAlignment="1" applyProtection="1">
      <alignment horizontal="centerContinuous"/>
    </xf>
    <xf numFmtId="1" fontId="1" fillId="3" borderId="0" xfId="0" applyNumberFormat="1" applyFont="1" applyFill="1" applyBorder="1" applyAlignment="1" applyProtection="1"/>
    <xf numFmtId="0" fontId="3" fillId="0" borderId="0" xfId="0" applyFont="1"/>
    <xf numFmtId="0" fontId="0" fillId="0" borderId="0" xfId="0" applyFill="1" applyBorder="1"/>
    <xf numFmtId="169" fontId="2" fillId="0" borderId="0" xfId="2" applyNumberFormat="1" applyFont="1" applyFill="1" applyBorder="1" applyAlignment="1"/>
    <xf numFmtId="1" fontId="3" fillId="3" borderId="0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2" fillId="3" borderId="0" xfId="0" applyFont="1" applyFill="1" applyBorder="1"/>
    <xf numFmtId="41" fontId="2" fillId="3" borderId="0" xfId="0" applyNumberFormat="1" applyFont="1" applyFill="1" applyBorder="1" applyAlignment="1">
      <alignment horizontal="center"/>
    </xf>
    <xf numFmtId="41" fontId="0" fillId="3" borderId="0" xfId="0" applyNumberFormat="1" applyFill="1" applyAlignment="1">
      <alignment horizontal="center"/>
    </xf>
    <xf numFmtId="41" fontId="2" fillId="3" borderId="0" xfId="1" applyNumberFormat="1" applyFont="1" applyFill="1" applyBorder="1" applyAlignment="1"/>
    <xf numFmtId="41" fontId="0" fillId="3" borderId="2" xfId="0" applyNumberFormat="1" applyFill="1" applyBorder="1" applyAlignment="1">
      <alignment horizontal="center"/>
    </xf>
    <xf numFmtId="41" fontId="2" fillId="3" borderId="2" xfId="1" applyNumberFormat="1" applyFont="1" applyFill="1" applyBorder="1" applyAlignment="1"/>
    <xf numFmtId="41" fontId="2" fillId="3" borderId="0" xfId="0" applyNumberFormat="1" applyFont="1" applyFill="1" applyBorder="1" applyAlignment="1"/>
    <xf numFmtId="42" fontId="2" fillId="3" borderId="0" xfId="2" applyNumberFormat="1" applyFont="1" applyFill="1" applyBorder="1" applyAlignment="1"/>
    <xf numFmtId="42" fontId="2" fillId="3" borderId="1" xfId="2" applyNumberFormat="1" applyFont="1" applyFill="1" applyBorder="1" applyAlignment="1"/>
    <xf numFmtId="41" fontId="2" fillId="3" borderId="0" xfId="1" applyNumberFormat="1" applyFont="1" applyFill="1" applyBorder="1" applyAlignment="1" applyProtection="1"/>
    <xf numFmtId="42" fontId="2" fillId="3" borderId="0" xfId="2" applyNumberFormat="1" applyFont="1" applyFill="1" applyBorder="1" applyAlignment="1" applyProtection="1"/>
    <xf numFmtId="42" fontId="5" fillId="3" borderId="0" xfId="2" applyNumberFormat="1" applyFont="1" applyFill="1" applyBorder="1" applyAlignment="1" applyProtection="1"/>
    <xf numFmtId="1" fontId="3" fillId="3" borderId="2" xfId="0" applyNumberFormat="1" applyFont="1" applyFill="1" applyBorder="1" applyAlignment="1">
      <alignment horizontal="center"/>
    </xf>
    <xf numFmtId="9" fontId="3" fillId="3" borderId="2" xfId="5" applyFont="1" applyFill="1" applyBorder="1" applyAlignment="1" applyProtection="1">
      <alignment horizontal="center"/>
    </xf>
    <xf numFmtId="41" fontId="2" fillId="3" borderId="0" xfId="1" applyNumberFormat="1" applyFont="1" applyFill="1" applyBorder="1" applyAlignment="1">
      <alignment horizontal="center"/>
    </xf>
    <xf numFmtId="41" fontId="2" fillId="3" borderId="2" xfId="1" applyNumberFormat="1" applyFont="1" applyFill="1" applyBorder="1" applyAlignment="1">
      <alignment horizontal="center"/>
    </xf>
    <xf numFmtId="41" fontId="2" fillId="3" borderId="0" xfId="0" applyNumberFormat="1" applyFont="1" applyFill="1" applyBorder="1" applyAlignment="1" applyProtection="1"/>
    <xf numFmtId="42" fontId="0" fillId="3" borderId="0" xfId="1" applyNumberFormat="1" applyFont="1" applyFill="1"/>
    <xf numFmtId="42" fontId="2" fillId="3" borderId="0" xfId="1" applyNumberFormat="1" applyFont="1" applyFill="1" applyBorder="1" applyAlignment="1"/>
    <xf numFmtId="42" fontId="2" fillId="3" borderId="0" xfId="0" applyNumberFormat="1" applyFont="1" applyFill="1" applyBorder="1" applyAlignment="1" applyProtection="1"/>
    <xf numFmtId="1" fontId="3" fillId="3" borderId="0" xfId="0" applyNumberFormat="1" applyFont="1" applyFill="1" applyBorder="1" applyAlignment="1" applyProtection="1">
      <alignment horizontal="center"/>
    </xf>
    <xf numFmtId="1" fontId="3" fillId="3" borderId="2" xfId="0" applyNumberFormat="1" applyFont="1" applyFill="1" applyBorder="1" applyAlignment="1" applyProtection="1">
      <alignment horizontal="center"/>
    </xf>
    <xf numFmtId="3" fontId="4" fillId="3" borderId="0" xfId="0" applyNumberFormat="1" applyFont="1" applyFill="1" applyProtection="1"/>
    <xf numFmtId="41" fontId="0" fillId="3" borderId="0" xfId="0" applyNumberFormat="1" applyFill="1"/>
    <xf numFmtId="41" fontId="1" fillId="3" borderId="0" xfId="0" applyNumberFormat="1" applyFont="1" applyFill="1" applyBorder="1" applyAlignment="1" applyProtection="1"/>
    <xf numFmtId="1" fontId="2" fillId="0" borderId="0" xfId="0" applyNumberFormat="1" applyFont="1" applyFill="1" applyBorder="1" applyAlignment="1" applyProtection="1"/>
    <xf numFmtId="1" fontId="2" fillId="0" borderId="0" xfId="0" applyNumberFormat="1" applyFont="1" applyFill="1" applyBorder="1" applyAlignment="1"/>
    <xf numFmtId="0" fontId="0" fillId="0" borderId="0" xfId="0" applyFill="1"/>
    <xf numFmtId="167" fontId="2" fillId="0" borderId="0" xfId="1" applyNumberFormat="1" applyFont="1" applyFill="1" applyBorder="1" applyAlignment="1"/>
    <xf numFmtId="167" fontId="2" fillId="0" borderId="0" xfId="1" applyNumberFormat="1" applyFont="1" applyFill="1" applyBorder="1" applyAlignment="1" applyProtection="1"/>
    <xf numFmtId="42" fontId="2" fillId="3" borderId="0" xfId="1" applyNumberFormat="1" applyFont="1" applyFill="1" applyBorder="1" applyAlignment="1" applyProtection="1"/>
    <xf numFmtId="44" fontId="2" fillId="3" borderId="0" xfId="2" applyNumberFormat="1" applyFont="1" applyFill="1" applyBorder="1" applyAlignment="1"/>
    <xf numFmtId="44" fontId="2" fillId="3" borderId="0" xfId="1" applyNumberFormat="1" applyFont="1" applyFill="1" applyBorder="1" applyAlignment="1" applyProtection="1"/>
    <xf numFmtId="44" fontId="2" fillId="3" borderId="0" xfId="1" applyNumberFormat="1" applyFont="1" applyFill="1" applyBorder="1" applyAlignment="1"/>
    <xf numFmtId="44" fontId="2" fillId="3" borderId="2" xfId="1" applyNumberFormat="1" applyFont="1" applyFill="1" applyBorder="1" applyAlignment="1"/>
    <xf numFmtId="0" fontId="3" fillId="3" borderId="0" xfId="0" applyFont="1" applyFill="1" applyBorder="1" applyAlignment="1">
      <alignment horizontal="center"/>
    </xf>
    <xf numFmtId="0" fontId="2" fillId="2" borderId="3" xfId="0" applyFont="1" applyFill="1" applyBorder="1" applyAlignment="1" applyProtection="1">
      <alignment horizontal="center"/>
      <protection locked="0"/>
    </xf>
    <xf numFmtId="42" fontId="0" fillId="2" borderId="4" xfId="0" applyNumberFormat="1" applyFill="1" applyBorder="1" applyProtection="1">
      <protection locked="0"/>
    </xf>
    <xf numFmtId="41" fontId="0" fillId="2" borderId="0" xfId="0" applyNumberFormat="1" applyFill="1" applyBorder="1" applyProtection="1">
      <protection locked="0"/>
    </xf>
    <xf numFmtId="42" fontId="0" fillId="2" borderId="5" xfId="0" applyNumberFormat="1" applyFill="1" applyBorder="1" applyProtection="1">
      <protection locked="0"/>
    </xf>
    <xf numFmtId="41" fontId="0" fillId="2" borderId="2" xfId="0" applyNumberFormat="1" applyFill="1" applyBorder="1" applyProtection="1">
      <protection locked="0"/>
    </xf>
    <xf numFmtId="5" fontId="0" fillId="2" borderId="4" xfId="0" applyNumberFormat="1" applyFill="1" applyBorder="1" applyProtection="1"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5" fontId="0" fillId="2" borderId="2" xfId="0" applyNumberFormat="1" applyFill="1" applyBorder="1" applyProtection="1"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5" fontId="0" fillId="2" borderId="5" xfId="0" applyNumberFormat="1" applyFill="1" applyBorder="1" applyProtection="1">
      <protection locked="0"/>
    </xf>
    <xf numFmtId="5" fontId="1" fillId="2" borderId="8" xfId="0" applyNumberFormat="1" applyFont="1" applyFill="1" applyBorder="1" applyProtection="1">
      <protection locked="0"/>
    </xf>
    <xf numFmtId="37" fontId="1" fillId="2" borderId="4" xfId="0" applyNumberFormat="1" applyFont="1" applyFill="1" applyBorder="1" applyProtection="1">
      <protection locked="0"/>
    </xf>
    <xf numFmtId="7" fontId="1" fillId="2" borderId="9" xfId="0" applyNumberFormat="1" applyFont="1" applyFill="1" applyBorder="1" applyProtection="1">
      <protection locked="0"/>
    </xf>
    <xf numFmtId="5" fontId="1" fillId="2" borderId="4" xfId="0" applyNumberFormat="1" applyFont="1" applyFill="1" applyBorder="1" applyProtection="1">
      <protection locked="0"/>
    </xf>
    <xf numFmtId="37" fontId="1" fillId="2" borderId="0" xfId="0" applyNumberFormat="1" applyFont="1" applyFill="1" applyProtection="1">
      <protection locked="0"/>
    </xf>
    <xf numFmtId="7" fontId="1" fillId="2" borderId="10" xfId="0" applyNumberFormat="1" applyFont="1" applyFill="1" applyBorder="1" applyProtection="1">
      <protection locked="0"/>
    </xf>
    <xf numFmtId="37" fontId="1" fillId="2" borderId="2" xfId="0" applyNumberFormat="1" applyFont="1" applyFill="1" applyBorder="1" applyProtection="1">
      <protection locked="0"/>
    </xf>
    <xf numFmtId="5" fontId="1" fillId="2" borderId="5" xfId="0" applyNumberFormat="1" applyFont="1" applyFill="1" applyBorder="1" applyProtection="1">
      <protection locked="0"/>
    </xf>
    <xf numFmtId="37" fontId="1" fillId="2" borderId="0" xfId="0" applyNumberFormat="1" applyFont="1" applyFill="1" applyBorder="1" applyProtection="1">
      <protection locked="0"/>
    </xf>
    <xf numFmtId="0" fontId="8" fillId="3" borderId="0" xfId="0" applyFont="1" applyFill="1" applyBorder="1" applyAlignment="1" applyProtection="1">
      <alignment horizontal="center"/>
    </xf>
    <xf numFmtId="42" fontId="2" fillId="2" borderId="11" xfId="2" applyNumberFormat="1" applyFont="1" applyFill="1" applyBorder="1" applyProtection="1">
      <protection locked="0"/>
    </xf>
    <xf numFmtId="44" fontId="2" fillId="2" borderId="12" xfId="2" applyNumberFormat="1" applyFont="1" applyFill="1" applyBorder="1" applyProtection="1">
      <protection locked="0"/>
    </xf>
    <xf numFmtId="41" fontId="2" fillId="2" borderId="2" xfId="1" applyNumberFormat="1" applyFont="1" applyFill="1" applyBorder="1" applyProtection="1">
      <protection locked="0"/>
    </xf>
    <xf numFmtId="43" fontId="2" fillId="2" borderId="13" xfId="1" applyNumberFormat="1" applyFont="1" applyFill="1" applyBorder="1" applyProtection="1">
      <protection locked="0"/>
    </xf>
    <xf numFmtId="42" fontId="2" fillId="2" borderId="5" xfId="2" applyNumberFormat="1" applyFont="1" applyFill="1" applyBorder="1" applyProtection="1">
      <protection locked="0"/>
    </xf>
    <xf numFmtId="44" fontId="2" fillId="2" borderId="14" xfId="2" applyNumberFormat="1" applyFont="1" applyFill="1" applyBorder="1" applyProtection="1">
      <protection locked="0"/>
    </xf>
    <xf numFmtId="43" fontId="2" fillId="2" borderId="6" xfId="2" applyNumberFormat="1" applyFont="1" applyFill="1" applyBorder="1" applyProtection="1">
      <protection locked="0"/>
    </xf>
    <xf numFmtId="41" fontId="2" fillId="2" borderId="0" xfId="1" applyNumberFormat="1" applyFont="1" applyFill="1" applyBorder="1" applyAlignment="1" applyProtection="1">
      <protection locked="0"/>
    </xf>
    <xf numFmtId="41" fontId="2" fillId="2" borderId="10" xfId="1" applyNumberFormat="1" applyFont="1" applyFill="1" applyBorder="1" applyAlignment="1" applyProtection="1">
      <protection locked="0"/>
    </xf>
    <xf numFmtId="41" fontId="2" fillId="2" borderId="15" xfId="1" applyNumberFormat="1" applyFont="1" applyFill="1" applyBorder="1" applyAlignment="1" applyProtection="1">
      <protection locked="0"/>
    </xf>
    <xf numFmtId="41" fontId="2" fillId="2" borderId="16" xfId="1" applyNumberFormat="1" applyFont="1" applyFill="1" applyBorder="1" applyAlignment="1" applyProtection="1">
      <protection locked="0"/>
    </xf>
    <xf numFmtId="41" fontId="1" fillId="2" borderId="2" xfId="1" applyNumberFormat="1" applyFont="1" applyFill="1" applyBorder="1" applyAlignment="1" applyProtection="1">
      <protection locked="0"/>
    </xf>
    <xf numFmtId="41" fontId="2" fillId="2" borderId="17" xfId="1" applyNumberFormat="1" applyFont="1" applyFill="1" applyBorder="1" applyAlignment="1" applyProtection="1">
      <protection locked="0"/>
    </xf>
    <xf numFmtId="41" fontId="2" fillId="2" borderId="2" xfId="1" applyNumberFormat="1" applyFont="1" applyFill="1" applyBorder="1" applyAlignment="1" applyProtection="1">
      <protection locked="0"/>
    </xf>
    <xf numFmtId="41" fontId="1" fillId="2" borderId="2" xfId="1" applyNumberFormat="1" applyFill="1" applyBorder="1" applyProtection="1">
      <protection locked="0"/>
    </xf>
    <xf numFmtId="41" fontId="2" fillId="2" borderId="17" xfId="0" applyNumberFormat="1" applyFont="1" applyFill="1" applyBorder="1" applyProtection="1">
      <protection locked="0"/>
    </xf>
    <xf numFmtId="41" fontId="2" fillId="2" borderId="2" xfId="0" applyNumberFormat="1" applyFont="1" applyFill="1" applyBorder="1" applyProtection="1">
      <protection locked="0"/>
    </xf>
    <xf numFmtId="42" fontId="1" fillId="2" borderId="1" xfId="2" applyNumberFormat="1" applyFill="1" applyBorder="1" applyProtection="1">
      <protection locked="0"/>
    </xf>
    <xf numFmtId="42" fontId="2" fillId="2" borderId="18" xfId="2" applyNumberFormat="1" applyFont="1" applyFill="1" applyBorder="1" applyProtection="1">
      <protection locked="0"/>
    </xf>
    <xf numFmtId="42" fontId="2" fillId="2" borderId="1" xfId="2" applyNumberFormat="1" applyFont="1" applyFill="1" applyBorder="1" applyProtection="1">
      <protection locked="0"/>
    </xf>
    <xf numFmtId="0" fontId="2" fillId="2" borderId="19" xfId="0" applyFont="1" applyFill="1" applyBorder="1" applyAlignment="1" applyProtection="1">
      <alignment horizontal="center"/>
      <protection locked="0"/>
    </xf>
    <xf numFmtId="42" fontId="2" fillId="2" borderId="0" xfId="2" applyNumberFormat="1" applyFont="1" applyFill="1" applyBorder="1" applyAlignment="1" applyProtection="1">
      <protection locked="0"/>
    </xf>
    <xf numFmtId="42" fontId="2" fillId="2" borderId="10" xfId="2" applyNumberFormat="1" applyFont="1" applyFill="1" applyBorder="1" applyAlignment="1" applyProtection="1">
      <protection locked="0"/>
    </xf>
    <xf numFmtId="37" fontId="2" fillId="3" borderId="2" xfId="0" applyNumberFormat="1" applyFont="1" applyFill="1" applyBorder="1" applyAlignment="1">
      <alignment horizontal="center"/>
    </xf>
    <xf numFmtId="37" fontId="2" fillId="3" borderId="0" xfId="0" applyNumberFormat="1" applyFont="1" applyFill="1" applyBorder="1" applyAlignment="1"/>
    <xf numFmtId="37" fontId="2" fillId="3" borderId="0" xfId="0" applyNumberFormat="1" applyFont="1" applyFill="1" applyBorder="1" applyAlignment="1">
      <alignment horizontal="center"/>
    </xf>
    <xf numFmtId="41" fontId="1" fillId="5" borderId="0" xfId="3">
      <alignment horizontal="center"/>
    </xf>
    <xf numFmtId="0" fontId="3" fillId="0" borderId="0" xfId="0" applyFont="1" applyAlignment="1" applyProtection="1">
      <alignment horizontal="left"/>
      <protection locked="0"/>
    </xf>
    <xf numFmtId="0" fontId="3" fillId="3" borderId="0" xfId="0" applyFont="1" applyFill="1" applyAlignment="1" applyProtection="1">
      <alignment horizontal="center"/>
    </xf>
    <xf numFmtId="1" fontId="3" fillId="3" borderId="0" xfId="0" applyNumberFormat="1" applyFont="1" applyFill="1" applyBorder="1" applyAlignment="1">
      <alignment horizontal="center"/>
    </xf>
    <xf numFmtId="0" fontId="3" fillId="0" borderId="0" xfId="0" quotePrefix="1" applyFont="1" applyBorder="1" applyAlignment="1" applyProtection="1">
      <alignment horizontal="left"/>
    </xf>
    <xf numFmtId="0" fontId="3" fillId="3" borderId="0" xfId="0" applyFont="1" applyFill="1" applyAlignment="1" applyProtection="1">
      <alignment horizontal="left"/>
    </xf>
    <xf numFmtId="0" fontId="0" fillId="3" borderId="0" xfId="0" applyFill="1" applyAlignment="1">
      <alignment horizontal="left"/>
    </xf>
    <xf numFmtId="0" fontId="1" fillId="3" borderId="0" xfId="0" applyFont="1" applyFill="1" applyAlignment="1">
      <alignment horizontal="left"/>
    </xf>
    <xf numFmtId="0" fontId="6" fillId="3" borderId="0" xfId="0" applyFont="1" applyFill="1" applyAlignment="1" applyProtection="1">
      <alignment horizontal="left"/>
    </xf>
    <xf numFmtId="1" fontId="2" fillId="3" borderId="0" xfId="0" applyNumberFormat="1" applyFont="1" applyFill="1" applyBorder="1" applyAlignment="1">
      <alignment horizontal="left"/>
    </xf>
    <xf numFmtId="1" fontId="3" fillId="3" borderId="2" xfId="0" applyNumberFormat="1" applyFont="1" applyFill="1" applyBorder="1" applyAlignment="1" applyProtection="1">
      <alignment horizontal="center"/>
    </xf>
    <xf numFmtId="1" fontId="2" fillId="3" borderId="0" xfId="0" applyNumberFormat="1" applyFont="1" applyFill="1" applyBorder="1" applyAlignment="1" applyProtection="1">
      <alignment horizontal="left"/>
    </xf>
    <xf numFmtId="1" fontId="1" fillId="3" borderId="0" xfId="0" applyNumberFormat="1" applyFont="1" applyFill="1" applyBorder="1" applyAlignment="1" applyProtection="1">
      <alignment horizontal="left"/>
    </xf>
    <xf numFmtId="1" fontId="1" fillId="4" borderId="0" xfId="0" applyNumberFormat="1" applyFont="1" applyFill="1" applyBorder="1" applyAlignment="1" applyProtection="1">
      <alignment horizontal="left"/>
    </xf>
    <xf numFmtId="1" fontId="10" fillId="3" borderId="0" xfId="0" applyNumberFormat="1" applyFont="1" applyFill="1" applyBorder="1" applyAlignment="1" applyProtection="1">
      <alignment horizontal="left"/>
    </xf>
    <xf numFmtId="0" fontId="0" fillId="0" borderId="0" xfId="0"/>
    <xf numFmtId="0" fontId="0" fillId="2" borderId="0" xfId="0" applyFill="1" applyBorder="1" applyAlignment="1" applyProtection="1">
      <alignment horizontal="justify" vertical="top" wrapText="1"/>
      <protection locked="0"/>
    </xf>
    <xf numFmtId="0" fontId="2" fillId="2" borderId="0" xfId="0" applyFont="1" applyFill="1" applyBorder="1" applyAlignment="1" applyProtection="1">
      <alignment horizontal="justify" vertical="top" wrapText="1"/>
      <protection locked="0"/>
    </xf>
    <xf numFmtId="0" fontId="2" fillId="2" borderId="4" xfId="0" applyFont="1" applyFill="1" applyBorder="1" applyAlignment="1" applyProtection="1">
      <alignment horizontal="justify" vertical="top" wrapText="1"/>
      <protection locked="0"/>
    </xf>
    <xf numFmtId="0" fontId="1" fillId="2" borderId="0" xfId="0" applyFont="1" applyFill="1" applyBorder="1" applyAlignment="1" applyProtection="1">
      <alignment horizontal="justify" vertical="top" wrapText="1"/>
      <protection locked="0"/>
    </xf>
    <xf numFmtId="0" fontId="1" fillId="2" borderId="4" xfId="0" applyFont="1" applyFill="1" applyBorder="1" applyAlignment="1" applyProtection="1">
      <alignment horizontal="justify" vertical="top" wrapText="1"/>
      <protection locked="0"/>
    </xf>
    <xf numFmtId="0" fontId="2" fillId="3" borderId="0" xfId="0" applyFont="1" applyFill="1" applyAlignment="1">
      <alignment horizontal="left"/>
    </xf>
    <xf numFmtId="1" fontId="1" fillId="3" borderId="0" xfId="0" applyNumberFormat="1" applyFont="1" applyFill="1" applyBorder="1" applyAlignment="1">
      <alignment horizontal="left"/>
    </xf>
    <xf numFmtId="1" fontId="1" fillId="0" borderId="0" xfId="0" applyNumberFormat="1" applyFont="1" applyBorder="1" applyAlignment="1" applyProtection="1">
      <alignment horizontal="left"/>
    </xf>
    <xf numFmtId="1" fontId="3" fillId="3" borderId="0" xfId="0" applyNumberFormat="1" applyFont="1" applyFill="1" applyBorder="1" applyAlignment="1">
      <alignment horizontal="left"/>
    </xf>
  </cellXfs>
  <cellStyles count="6">
    <cellStyle name="Comma" xfId="1" builtinId="3"/>
    <cellStyle name="Currency" xfId="2" builtinId="4"/>
    <cellStyle name="MH Blue w/ #" xfId="3"/>
    <cellStyle name="MH Yellow w/#" xfId="4"/>
    <cellStyle name="Normal" xfId="0" builtinId="0" customBuiltin="1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61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3" customWidth="1"/>
    <col min="2" max="9" width="12.7109375" style="3" customWidth="1"/>
    <col min="10" max="10" width="2.7109375" style="3" customWidth="1"/>
    <col min="11" max="24" width="12.7109375" style="3" customWidth="1"/>
    <col min="25" max="16384" width="9.140625" style="3"/>
  </cols>
  <sheetData>
    <row r="1" spans="1:10">
      <c r="B1" s="1" t="s">
        <v>0</v>
      </c>
      <c r="C1" s="121"/>
      <c r="D1" s="121"/>
    </row>
    <row r="2" spans="1:10">
      <c r="B2" s="1" t="s">
        <v>1</v>
      </c>
      <c r="C2" s="121"/>
      <c r="D2" s="121"/>
    </row>
    <row r="3" spans="1:10">
      <c r="B3" s="2"/>
      <c r="C3" s="124" t="s">
        <v>132</v>
      </c>
      <c r="D3" s="124"/>
    </row>
    <row r="5" spans="1:10">
      <c r="A5" s="120"/>
      <c r="B5" s="123" t="s">
        <v>120</v>
      </c>
      <c r="C5" s="123"/>
      <c r="D5" s="123"/>
      <c r="E5" s="123"/>
      <c r="F5" s="123"/>
      <c r="G5" s="123"/>
      <c r="H5" s="123"/>
      <c r="I5" s="123"/>
      <c r="J5" s="9"/>
    </row>
    <row r="6" spans="1:10">
      <c r="A6" s="120"/>
      <c r="B6" s="122" t="s">
        <v>9</v>
      </c>
      <c r="C6" s="122"/>
      <c r="D6" s="122"/>
      <c r="E6" s="122"/>
      <c r="F6" s="122"/>
      <c r="G6" s="122"/>
      <c r="H6" s="122"/>
      <c r="I6" s="122"/>
      <c r="J6" s="9"/>
    </row>
    <row r="7" spans="1:10">
      <c r="A7" s="120"/>
      <c r="B7" s="22"/>
      <c r="C7" s="22"/>
      <c r="D7" s="22"/>
      <c r="E7" s="22"/>
      <c r="F7" s="22"/>
      <c r="G7" s="22"/>
      <c r="H7" s="22"/>
      <c r="I7" s="22"/>
      <c r="J7" s="9"/>
    </row>
    <row r="8" spans="1:10">
      <c r="A8" s="120"/>
      <c r="B8" s="125" t="s">
        <v>23</v>
      </c>
      <c r="C8" s="125"/>
      <c r="D8" s="125"/>
      <c r="E8" s="125"/>
      <c r="F8" s="22"/>
      <c r="G8" s="22"/>
      <c r="H8" s="22"/>
      <c r="I8" s="22"/>
      <c r="J8" s="9"/>
    </row>
    <row r="9" spans="1:10">
      <c r="A9" s="120"/>
      <c r="B9" s="22"/>
      <c r="C9" s="22"/>
      <c r="D9" s="22"/>
      <c r="E9" s="22"/>
      <c r="F9" s="22"/>
      <c r="G9" s="22"/>
      <c r="H9" s="22"/>
      <c r="I9" s="22"/>
      <c r="J9" s="9"/>
    </row>
    <row r="10" spans="1:10">
      <c r="A10" s="120"/>
      <c r="B10" s="128" t="s">
        <v>24</v>
      </c>
      <c r="C10" s="128"/>
      <c r="D10" s="128"/>
      <c r="E10" s="128"/>
      <c r="F10" s="37" t="s">
        <v>25</v>
      </c>
      <c r="G10" s="37" t="s">
        <v>5</v>
      </c>
      <c r="H10" s="37" t="s">
        <v>6</v>
      </c>
      <c r="I10" s="22"/>
      <c r="J10" s="9"/>
    </row>
    <row r="11" spans="1:10">
      <c r="A11" s="120"/>
      <c r="B11" s="126" t="s">
        <v>38</v>
      </c>
      <c r="C11" s="126"/>
      <c r="D11" s="126"/>
      <c r="E11" s="126"/>
      <c r="F11" s="85"/>
      <c r="G11" s="86"/>
      <c r="H11" s="87"/>
      <c r="I11" s="22"/>
      <c r="J11" s="9"/>
    </row>
    <row r="12" spans="1:10">
      <c r="A12" s="120"/>
      <c r="B12" s="126" t="s">
        <v>37</v>
      </c>
      <c r="C12" s="126"/>
      <c r="D12" s="126"/>
      <c r="E12" s="126"/>
      <c r="F12" s="92"/>
      <c r="G12" s="89"/>
      <c r="H12" s="90"/>
      <c r="I12" s="22"/>
      <c r="J12" s="9"/>
    </row>
    <row r="13" spans="1:10" ht="13.5" thickBot="1">
      <c r="A13" s="120"/>
      <c r="B13" s="126" t="s">
        <v>49</v>
      </c>
      <c r="C13" s="126"/>
      <c r="D13" s="126"/>
      <c r="E13" s="126"/>
      <c r="F13" s="24"/>
      <c r="G13" s="25"/>
      <c r="H13" s="91"/>
      <c r="I13" s="74"/>
      <c r="J13" s="38"/>
    </row>
    <row r="14" spans="1:10" ht="13.5" thickTop="1">
      <c r="A14" s="120"/>
      <c r="B14" s="126"/>
      <c r="C14" s="126"/>
      <c r="D14" s="126"/>
      <c r="E14" s="126"/>
      <c r="F14" s="24"/>
      <c r="G14" s="25"/>
      <c r="H14" s="93" t="str">
        <f>IF(H13="","",IF(AND(H13&gt;=141499.5,H13&lt;=141500),"Correct!","Try again!"))</f>
        <v/>
      </c>
      <c r="I14" s="27" t="str">
        <f>IF(I13="","",IF(I13="U"," Yes!"," No"))</f>
        <v/>
      </c>
      <c r="J14" s="9"/>
    </row>
    <row r="15" spans="1:10">
      <c r="A15" s="120"/>
      <c r="B15" s="126" t="s">
        <v>64</v>
      </c>
      <c r="C15" s="126"/>
      <c r="D15" s="126"/>
      <c r="E15" s="126"/>
      <c r="F15" s="37" t="s">
        <v>25</v>
      </c>
      <c r="G15" s="37" t="s">
        <v>26</v>
      </c>
      <c r="H15" s="37" t="s">
        <v>6</v>
      </c>
      <c r="I15" s="22"/>
      <c r="J15" s="9"/>
    </row>
    <row r="16" spans="1:10">
      <c r="A16" s="120"/>
      <c r="B16" s="127" t="s">
        <v>50</v>
      </c>
      <c r="C16" s="126"/>
      <c r="D16" s="126"/>
      <c r="E16" s="126"/>
      <c r="F16" s="85"/>
      <c r="G16" s="86"/>
      <c r="H16" s="87"/>
      <c r="I16" s="22"/>
      <c r="J16" s="9"/>
    </row>
    <row r="17" spans="1:10">
      <c r="A17" s="120"/>
      <c r="B17" s="127" t="s">
        <v>28</v>
      </c>
      <c r="C17" s="126"/>
      <c r="D17" s="126"/>
      <c r="E17" s="126"/>
      <c r="F17" s="88"/>
      <c r="G17" s="89"/>
      <c r="H17" s="90"/>
      <c r="I17" s="22"/>
      <c r="J17" s="9"/>
    </row>
    <row r="18" spans="1:10" ht="13.5" thickBot="1">
      <c r="A18" s="120"/>
      <c r="B18" s="126" t="s">
        <v>27</v>
      </c>
      <c r="C18" s="126"/>
      <c r="D18" s="126"/>
      <c r="E18" s="126"/>
      <c r="F18" s="22"/>
      <c r="G18" s="22"/>
      <c r="H18" s="91"/>
      <c r="I18" s="74"/>
      <c r="J18" s="9"/>
    </row>
    <row r="19" spans="1:10" ht="13.5" thickTop="1">
      <c r="A19" s="120"/>
      <c r="B19" s="126"/>
      <c r="C19" s="126"/>
      <c r="D19" s="126"/>
      <c r="E19" s="126"/>
      <c r="F19" s="22"/>
      <c r="G19" s="22"/>
      <c r="H19" s="93" t="str">
        <f>IF(H18="","",IF(AND(H18&gt;=161499.5,H18&lt;=161500),"Correct!","Try again!"))</f>
        <v/>
      </c>
      <c r="I19" s="28" t="str">
        <f>IF(I18="","",IF(I18="U"," Yes!"," No"))</f>
        <v/>
      </c>
      <c r="J19" s="9"/>
    </row>
    <row r="20" spans="1:10">
      <c r="A20" s="120"/>
      <c r="B20" s="126" t="s">
        <v>28</v>
      </c>
      <c r="C20" s="126"/>
      <c r="D20" s="126"/>
      <c r="E20" s="126"/>
      <c r="F20" s="85"/>
      <c r="G20" s="86"/>
      <c r="H20" s="87"/>
      <c r="I20" s="16"/>
      <c r="J20" s="9"/>
    </row>
    <row r="21" spans="1:10">
      <c r="A21" s="120"/>
      <c r="B21" s="126" t="s">
        <v>29</v>
      </c>
      <c r="C21" s="126"/>
      <c r="D21" s="126"/>
      <c r="E21" s="126"/>
      <c r="F21" s="92"/>
      <c r="G21" s="89"/>
      <c r="H21" s="90"/>
      <c r="I21" s="16"/>
      <c r="J21" s="9"/>
    </row>
    <row r="22" spans="1:10" ht="13.5" thickBot="1">
      <c r="A22" s="120"/>
      <c r="B22" s="126" t="s">
        <v>30</v>
      </c>
      <c r="C22" s="126"/>
      <c r="D22" s="126"/>
      <c r="E22" s="126"/>
      <c r="F22" s="16"/>
      <c r="G22" s="16"/>
      <c r="H22" s="91"/>
      <c r="I22" s="74"/>
      <c r="J22" s="9"/>
    </row>
    <row r="23" spans="1:10" ht="13.5" thickTop="1">
      <c r="A23" s="120"/>
      <c r="B23" s="126"/>
      <c r="C23" s="126"/>
      <c r="D23" s="126"/>
      <c r="E23" s="126"/>
      <c r="F23" s="16"/>
      <c r="G23" s="16"/>
      <c r="H23" s="27" t="str">
        <f>IF(H22="","",IF(H22=20000," Correct!"," Try again!"))</f>
        <v/>
      </c>
      <c r="I23" s="27" t="str">
        <f>IF(I22="","",IF(I22="F"," Yes!"," No"))</f>
        <v/>
      </c>
      <c r="J23" s="9"/>
    </row>
    <row r="24" spans="1:10">
      <c r="A24" s="120"/>
      <c r="B24" s="126" t="s">
        <v>27</v>
      </c>
      <c r="C24" s="126"/>
      <c r="D24" s="126"/>
      <c r="E24" s="126"/>
      <c r="F24" s="79"/>
      <c r="G24" s="74"/>
      <c r="H24" s="26"/>
      <c r="I24" s="16"/>
      <c r="J24" s="9"/>
    </row>
    <row r="25" spans="1:10">
      <c r="A25" s="120"/>
      <c r="B25" s="126" t="s">
        <v>34</v>
      </c>
      <c r="C25" s="126"/>
      <c r="D25" s="126"/>
      <c r="E25" s="126"/>
      <c r="F25" s="81"/>
      <c r="G25" s="82"/>
      <c r="H25" s="26"/>
      <c r="I25" s="16"/>
      <c r="J25" s="9"/>
    </row>
    <row r="26" spans="1:10" ht="13.5" thickBot="1">
      <c r="A26" s="120"/>
      <c r="B26" s="126" t="s">
        <v>35</v>
      </c>
      <c r="C26" s="126"/>
      <c r="D26" s="126"/>
      <c r="E26" s="126"/>
      <c r="F26" s="83"/>
      <c r="G26" s="74"/>
      <c r="H26" s="16"/>
      <c r="I26" s="22"/>
      <c r="J26" s="9"/>
    </row>
    <row r="27" spans="1:10" ht="13.5" thickTop="1">
      <c r="A27" s="120"/>
      <c r="B27" s="9"/>
      <c r="C27" s="9"/>
      <c r="D27" s="9"/>
      <c r="E27" s="9"/>
      <c r="F27" s="93" t="str">
        <f>IF(F26="","",IF(AND(F26&gt;=141499.5,F26&lt;=141500),"Correct!","Try again!"))</f>
        <v/>
      </c>
      <c r="G27" s="27" t="str">
        <f>IF(G26="","",IF(G26="U"," Yes!"," No"))</f>
        <v/>
      </c>
      <c r="H27" s="9"/>
      <c r="I27" s="9"/>
      <c r="J27" s="9"/>
    </row>
    <row r="28" spans="1:10">
      <c r="B28" s="6"/>
      <c r="C28" s="6"/>
      <c r="D28" s="6"/>
      <c r="E28" s="6"/>
      <c r="G28" s="6"/>
      <c r="H28" s="6"/>
      <c r="I28" s="6"/>
    </row>
    <row r="29" spans="1:10">
      <c r="A29" s="120"/>
      <c r="B29" s="125" t="s">
        <v>44</v>
      </c>
      <c r="C29" s="125"/>
      <c r="D29" s="125"/>
      <c r="E29" s="125"/>
      <c r="F29" s="22"/>
      <c r="G29" s="22"/>
      <c r="H29" s="22"/>
      <c r="I29" s="22"/>
      <c r="J29" s="9"/>
    </row>
    <row r="30" spans="1:10">
      <c r="A30" s="120"/>
      <c r="B30" s="22"/>
      <c r="C30" s="22"/>
      <c r="D30" s="22"/>
      <c r="E30" s="22"/>
      <c r="F30" s="22"/>
      <c r="G30" s="22"/>
      <c r="H30" s="22"/>
      <c r="I30" s="22"/>
      <c r="J30" s="9"/>
    </row>
    <row r="31" spans="1:10">
      <c r="A31" s="120"/>
      <c r="B31" s="128" t="s">
        <v>36</v>
      </c>
      <c r="C31" s="128"/>
      <c r="D31" s="128"/>
      <c r="E31" s="128"/>
      <c r="F31" s="37" t="s">
        <v>4</v>
      </c>
      <c r="G31" s="37" t="s">
        <v>5</v>
      </c>
      <c r="H31" s="37" t="s">
        <v>6</v>
      </c>
      <c r="I31" s="22"/>
      <c r="J31" s="9"/>
    </row>
    <row r="32" spans="1:10">
      <c r="A32" s="120"/>
      <c r="B32" s="126" t="s">
        <v>38</v>
      </c>
      <c r="C32" s="126"/>
      <c r="D32" s="126"/>
      <c r="E32" s="126"/>
      <c r="F32" s="85"/>
      <c r="G32" s="86"/>
      <c r="H32" s="87"/>
      <c r="I32" s="22"/>
      <c r="J32" s="9"/>
    </row>
    <row r="33" spans="1:10">
      <c r="A33" s="120"/>
      <c r="B33" s="126" t="s">
        <v>37</v>
      </c>
      <c r="C33" s="126"/>
      <c r="D33" s="126"/>
      <c r="E33" s="126"/>
      <c r="F33" s="88"/>
      <c r="G33" s="89"/>
      <c r="H33" s="90"/>
      <c r="I33" s="22"/>
      <c r="J33" s="9"/>
    </row>
    <row r="34" spans="1:10">
      <c r="A34" s="120"/>
      <c r="B34" s="126" t="s">
        <v>31</v>
      </c>
      <c r="C34" s="126"/>
      <c r="D34" s="126"/>
      <c r="E34" s="126"/>
      <c r="F34" s="22"/>
      <c r="G34" s="22"/>
      <c r="H34" s="84"/>
      <c r="I34" s="74"/>
      <c r="J34" s="9"/>
    </row>
    <row r="35" spans="1:10">
      <c r="A35" s="120"/>
      <c r="B35" s="126"/>
      <c r="C35" s="126"/>
      <c r="D35" s="126"/>
      <c r="E35" s="126"/>
      <c r="F35" s="24"/>
      <c r="G35" s="25"/>
      <c r="H35" s="28" t="str">
        <f>IF(H34="","",IF(H34=136250," Correct!"," Try again!"))</f>
        <v/>
      </c>
      <c r="I35" s="28" t="str">
        <f>IF(I34="","",IF(I34="F"," Yes!"," No"))</f>
        <v/>
      </c>
      <c r="J35" s="9"/>
    </row>
    <row r="36" spans="1:10">
      <c r="A36" s="120"/>
      <c r="B36" s="128" t="s">
        <v>65</v>
      </c>
      <c r="C36" s="128"/>
      <c r="D36" s="128"/>
      <c r="E36" s="128"/>
      <c r="F36" s="37" t="s">
        <v>4</v>
      </c>
      <c r="G36" s="37" t="s">
        <v>45</v>
      </c>
      <c r="H36" s="37" t="s">
        <v>6</v>
      </c>
      <c r="I36" s="22"/>
      <c r="J36" s="9"/>
    </row>
    <row r="37" spans="1:10">
      <c r="A37" s="120"/>
      <c r="B37" s="126" t="s">
        <v>51</v>
      </c>
      <c r="C37" s="126"/>
      <c r="D37" s="126"/>
      <c r="E37" s="126"/>
      <c r="F37" s="85"/>
      <c r="G37" s="86"/>
      <c r="H37" s="87"/>
      <c r="I37" s="22"/>
      <c r="J37" s="9"/>
    </row>
    <row r="38" spans="1:10">
      <c r="A38" s="120"/>
      <c r="B38" s="126" t="s">
        <v>21</v>
      </c>
      <c r="C38" s="126"/>
      <c r="D38" s="126"/>
      <c r="E38" s="126"/>
      <c r="F38" s="88"/>
      <c r="G38" s="89"/>
      <c r="H38" s="90"/>
      <c r="I38" s="22"/>
      <c r="J38" s="9"/>
    </row>
    <row r="39" spans="1:10">
      <c r="A39" s="120"/>
      <c r="B39" s="126" t="s">
        <v>39</v>
      </c>
      <c r="C39" s="126"/>
      <c r="D39" s="126"/>
      <c r="E39" s="126"/>
      <c r="F39" s="22"/>
      <c r="G39" s="22"/>
      <c r="H39" s="84"/>
      <c r="I39" s="74"/>
      <c r="J39" s="9"/>
    </row>
    <row r="40" spans="1:10">
      <c r="A40" s="120"/>
      <c r="B40" s="126"/>
      <c r="C40" s="126"/>
      <c r="D40" s="126"/>
      <c r="E40" s="126"/>
      <c r="F40" s="22"/>
      <c r="G40" s="22"/>
      <c r="H40" s="28" t="str">
        <f>IF(H39="","",IF(H39=66250," Correct!"," Try again!"))</f>
        <v/>
      </c>
      <c r="I40" s="28" t="str">
        <f>IF(I39="","",IF(I39="F"," Yes!"," No"))</f>
        <v/>
      </c>
      <c r="J40" s="9"/>
    </row>
    <row r="41" spans="1:10">
      <c r="A41" s="120"/>
      <c r="B41" s="126" t="s">
        <v>21</v>
      </c>
      <c r="C41" s="126"/>
      <c r="D41" s="126"/>
      <c r="E41" s="126"/>
      <c r="F41" s="85"/>
      <c r="G41" s="86"/>
      <c r="H41" s="87"/>
      <c r="I41" s="16"/>
      <c r="J41" s="9"/>
    </row>
    <row r="42" spans="1:10">
      <c r="A42" s="120"/>
      <c r="B42" s="126" t="s">
        <v>22</v>
      </c>
      <c r="C42" s="126"/>
      <c r="D42" s="126"/>
      <c r="E42" s="126"/>
      <c r="F42" s="88"/>
      <c r="G42" s="89"/>
      <c r="H42" s="90"/>
      <c r="I42" s="16"/>
      <c r="J42" s="9"/>
    </row>
    <row r="43" spans="1:10">
      <c r="A43" s="120"/>
      <c r="B43" s="126" t="s">
        <v>40</v>
      </c>
      <c r="C43" s="126"/>
      <c r="D43" s="126"/>
      <c r="E43" s="126"/>
      <c r="F43" s="16"/>
      <c r="G43" s="16"/>
      <c r="H43" s="84"/>
      <c r="I43" s="74"/>
      <c r="J43" s="9"/>
    </row>
    <row r="44" spans="1:10">
      <c r="A44" s="120"/>
      <c r="B44" s="126"/>
      <c r="C44" s="126"/>
      <c r="D44" s="126"/>
      <c r="E44" s="126"/>
      <c r="F44" s="16"/>
      <c r="G44" s="16"/>
      <c r="H44" s="28" t="str">
        <f>IF(H43="","",IF(H43=70000," Correct!"," Try again!"))</f>
        <v/>
      </c>
      <c r="I44" s="28" t="str">
        <f>IF(I43="","",IF(I43="F"," Yes!"," No"))</f>
        <v/>
      </c>
      <c r="J44" s="9"/>
    </row>
    <row r="45" spans="1:10">
      <c r="A45" s="120"/>
      <c r="B45" s="126" t="s">
        <v>39</v>
      </c>
      <c r="C45" s="126"/>
      <c r="D45" s="126"/>
      <c r="E45" s="126"/>
      <c r="F45" s="79"/>
      <c r="G45" s="80"/>
      <c r="H45" s="26"/>
      <c r="I45" s="16"/>
      <c r="J45" s="9"/>
    </row>
    <row r="46" spans="1:10">
      <c r="A46" s="120"/>
      <c r="B46" s="126" t="s">
        <v>41</v>
      </c>
      <c r="C46" s="126"/>
      <c r="D46" s="126"/>
      <c r="E46" s="126"/>
      <c r="F46" s="81"/>
      <c r="G46" s="82"/>
      <c r="H46" s="26"/>
      <c r="I46" s="16"/>
      <c r="J46" s="9"/>
    </row>
    <row r="47" spans="1:10" ht="13.5" thickBot="1">
      <c r="A47" s="120"/>
      <c r="B47" s="126" t="s">
        <v>42</v>
      </c>
      <c r="C47" s="126"/>
      <c r="D47" s="126"/>
      <c r="E47" s="126"/>
      <c r="F47" s="83"/>
      <c r="G47" s="74"/>
      <c r="H47" s="16"/>
      <c r="I47" s="22"/>
      <c r="J47" s="9"/>
    </row>
    <row r="48" spans="1:10" ht="13.5" thickTop="1">
      <c r="A48" s="120"/>
      <c r="B48" s="16"/>
      <c r="C48" s="16"/>
      <c r="D48" s="16"/>
      <c r="E48" s="16"/>
      <c r="F48" s="28" t="str">
        <f>IF(F47="","",IF(F47=136250," Correct!"," Try again!"))</f>
        <v/>
      </c>
      <c r="G48" s="28" t="str">
        <f>IF(G47="","",IF(G47="F"," Yes!"," No"))</f>
        <v/>
      </c>
      <c r="H48" s="16"/>
      <c r="I48" s="22"/>
      <c r="J48" s="9"/>
    </row>
    <row r="49" spans="1:10">
      <c r="B49"/>
      <c r="C49"/>
      <c r="D49"/>
      <c r="E49"/>
      <c r="F49" s="7"/>
      <c r="G49"/>
      <c r="H49"/>
      <c r="I49" s="6"/>
    </row>
    <row r="50" spans="1:10">
      <c r="A50" s="120"/>
      <c r="B50" s="125" t="s">
        <v>43</v>
      </c>
      <c r="C50" s="125"/>
      <c r="D50" s="125"/>
      <c r="E50" s="125"/>
      <c r="F50" s="22"/>
      <c r="G50" s="22"/>
      <c r="H50" s="22"/>
      <c r="I50" s="22"/>
      <c r="J50" s="9"/>
    </row>
    <row r="51" spans="1:10">
      <c r="A51" s="120"/>
      <c r="B51" s="23"/>
      <c r="C51" s="23"/>
      <c r="D51" s="23"/>
      <c r="E51" s="23"/>
      <c r="F51" s="22"/>
      <c r="G51" s="22"/>
      <c r="H51" s="22"/>
      <c r="I51" s="22"/>
      <c r="J51" s="9"/>
    </row>
    <row r="52" spans="1:10">
      <c r="A52" s="120"/>
      <c r="B52" s="128" t="s">
        <v>115</v>
      </c>
      <c r="C52" s="128"/>
      <c r="D52" s="128"/>
      <c r="E52" s="128"/>
      <c r="F52" s="73"/>
      <c r="G52" s="73"/>
      <c r="H52" s="73"/>
      <c r="I52" s="22"/>
      <c r="J52" s="9"/>
    </row>
    <row r="53" spans="1:10">
      <c r="A53" s="120"/>
      <c r="B53" s="126" t="s">
        <v>47</v>
      </c>
      <c r="C53" s="126"/>
      <c r="D53" s="126"/>
      <c r="E53" s="126"/>
      <c r="F53" s="75"/>
      <c r="G53" s="38"/>
      <c r="H53" s="26"/>
      <c r="I53" s="22"/>
      <c r="J53" s="9"/>
    </row>
    <row r="54" spans="1:10">
      <c r="A54" s="120"/>
      <c r="B54" s="127" t="s">
        <v>124</v>
      </c>
      <c r="C54" s="126"/>
      <c r="D54" s="126"/>
      <c r="E54" s="126"/>
      <c r="F54" s="78"/>
      <c r="G54" s="38"/>
      <c r="H54" s="26"/>
      <c r="I54" s="9"/>
      <c r="J54" s="9"/>
    </row>
    <row r="55" spans="1:10" ht="13.5" thickBot="1">
      <c r="A55" s="120"/>
      <c r="B55" s="126" t="s">
        <v>115</v>
      </c>
      <c r="C55" s="126"/>
      <c r="D55" s="126"/>
      <c r="E55" s="126"/>
      <c r="F55" s="77"/>
      <c r="G55" s="74"/>
      <c r="H55" s="16"/>
      <c r="I55" s="9"/>
      <c r="J55" s="9"/>
    </row>
    <row r="56" spans="1:10" ht="13.5" thickTop="1">
      <c r="A56" s="120"/>
      <c r="B56" s="126"/>
      <c r="C56" s="126"/>
      <c r="D56" s="126"/>
      <c r="E56" s="126"/>
      <c r="F56" s="28" t="str">
        <f>IF(F55="","",IF(F55=10000," Correct!"," Try again!"))</f>
        <v/>
      </c>
      <c r="G56" s="28" t="str">
        <f>IF(G55="","",IF(G55="F"," Yes!"," No"))</f>
        <v/>
      </c>
      <c r="H56" s="16"/>
      <c r="I56" s="9"/>
      <c r="J56" s="9"/>
    </row>
    <row r="57" spans="1:10">
      <c r="A57" s="120"/>
      <c r="B57" s="128" t="s">
        <v>116</v>
      </c>
      <c r="C57" s="128"/>
      <c r="D57" s="128"/>
      <c r="E57" s="128"/>
      <c r="F57" s="73"/>
      <c r="G57" s="73"/>
      <c r="H57" s="73"/>
      <c r="I57" s="22"/>
      <c r="J57" s="9"/>
    </row>
    <row r="58" spans="1:10">
      <c r="A58" s="120"/>
      <c r="B58" s="126" t="s">
        <v>117</v>
      </c>
      <c r="C58" s="126"/>
      <c r="D58" s="126"/>
      <c r="E58" s="126"/>
      <c r="F58" s="75"/>
      <c r="G58" s="38"/>
      <c r="H58" s="26"/>
      <c r="I58" s="22"/>
      <c r="J58" s="9"/>
    </row>
    <row r="59" spans="1:10">
      <c r="A59" s="120"/>
      <c r="B59" s="126" t="s">
        <v>46</v>
      </c>
      <c r="C59" s="126"/>
      <c r="D59" s="126"/>
      <c r="E59" s="126"/>
      <c r="F59" s="76"/>
      <c r="G59" s="38"/>
      <c r="H59" s="26"/>
      <c r="I59" s="22"/>
      <c r="J59" s="9"/>
    </row>
    <row r="60" spans="1:10" ht="13.5" thickBot="1">
      <c r="A60" s="120"/>
      <c r="B60" s="126" t="s">
        <v>116</v>
      </c>
      <c r="C60" s="126"/>
      <c r="D60" s="126"/>
      <c r="E60" s="126"/>
      <c r="F60" s="77"/>
      <c r="G60" s="74"/>
      <c r="H60" s="16"/>
      <c r="I60" s="9"/>
      <c r="J60" s="9"/>
    </row>
    <row r="61" spans="1:10" ht="13.5" thickTop="1">
      <c r="A61" s="120"/>
      <c r="B61" s="16"/>
      <c r="C61" s="16"/>
      <c r="D61" s="16"/>
      <c r="E61" s="16"/>
      <c r="F61" s="28" t="str">
        <f>IF(F60="","",IF(F60=300000," Correct!"," Try again!"))</f>
        <v/>
      </c>
      <c r="G61" s="28" t="str">
        <f>IF(G60="","",IF(G60="F"," Yes!"," No"))</f>
        <v/>
      </c>
      <c r="H61" s="16"/>
      <c r="I61" s="9"/>
      <c r="J61" s="9"/>
    </row>
  </sheetData>
  <sheetProtection password="C690" sheet="1" objects="1" scenarios="1" selectLockedCells="1"/>
  <mergeCells count="51">
    <mergeCell ref="B10:E10"/>
    <mergeCell ref="B54:E54"/>
    <mergeCell ref="B55:E55"/>
    <mergeCell ref="B56:E56"/>
    <mergeCell ref="B52:E52"/>
    <mergeCell ref="B37:E37"/>
    <mergeCell ref="B38:E38"/>
    <mergeCell ref="B39:E39"/>
    <mergeCell ref="B40:E40"/>
    <mergeCell ref="B58:E58"/>
    <mergeCell ref="B59:E59"/>
    <mergeCell ref="B60:E60"/>
    <mergeCell ref="B57:E57"/>
    <mergeCell ref="B43:E43"/>
    <mergeCell ref="B44:E44"/>
    <mergeCell ref="B45:E45"/>
    <mergeCell ref="B46:E46"/>
    <mergeCell ref="B47:E47"/>
    <mergeCell ref="B53:E53"/>
    <mergeCell ref="B41:E41"/>
    <mergeCell ref="B42:E42"/>
    <mergeCell ref="B24:E24"/>
    <mergeCell ref="B25:E25"/>
    <mergeCell ref="B32:E32"/>
    <mergeCell ref="B33:E33"/>
    <mergeCell ref="B34:E34"/>
    <mergeCell ref="B35:E35"/>
    <mergeCell ref="B36:E36"/>
    <mergeCell ref="B31:E31"/>
    <mergeCell ref="B18:E18"/>
    <mergeCell ref="B19:E19"/>
    <mergeCell ref="B20:E20"/>
    <mergeCell ref="B21:E21"/>
    <mergeCell ref="B22:E22"/>
    <mergeCell ref="B23:E23"/>
    <mergeCell ref="B12:E12"/>
    <mergeCell ref="B13:E13"/>
    <mergeCell ref="B14:E14"/>
    <mergeCell ref="B15:E15"/>
    <mergeCell ref="B16:E16"/>
    <mergeCell ref="B17:E17"/>
    <mergeCell ref="C1:D1"/>
    <mergeCell ref="B6:I6"/>
    <mergeCell ref="B5:I5"/>
    <mergeCell ref="C3:D3"/>
    <mergeCell ref="C2:D2"/>
    <mergeCell ref="B50:E50"/>
    <mergeCell ref="B29:E29"/>
    <mergeCell ref="B8:E8"/>
    <mergeCell ref="B26:E26"/>
    <mergeCell ref="B11:E11"/>
  </mergeCells>
  <phoneticPr fontId="0" type="noConversion"/>
  <dataValidations count="1">
    <dataValidation type="list" allowBlank="1" showInputMessage="1" showErrorMessage="1" sqref="G60 I13 G24:G26 I22 G45:G47 I43 I39 I34 I18 G55">
      <formula1>"F, U"</formula1>
    </dataValidation>
  </dataValidations>
  <printOptions horizontalCentered="1" gridLinesSet="0"/>
  <pageMargins left="0" right="0" top="0.65" bottom="0.53" header="0.5" footer="0.5"/>
  <pageSetup scale="99" orientation="portrait" r:id="rId1"/>
  <headerFooter alignWithMargins="0"/>
  <rowBreaks count="1" manualBreakCount="1">
    <brk id="49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55"/>
  <sheetViews>
    <sheetView showGridLines="0" workbookViewId="0">
      <selection sqref="A1:C1"/>
    </sheetView>
  </sheetViews>
  <sheetFormatPr defaultRowHeight="12.75"/>
  <cols>
    <col min="1" max="1" width="2.7109375" customWidth="1"/>
    <col min="2" max="7" width="12.7109375" customWidth="1"/>
    <col min="8" max="8" width="2.7109375" customWidth="1"/>
    <col min="9" max="31" width="12.7109375" customWidth="1"/>
  </cols>
  <sheetData>
    <row r="1" spans="1:8">
      <c r="A1" s="133" t="s">
        <v>133</v>
      </c>
      <c r="B1" s="133"/>
      <c r="C1" s="133"/>
      <c r="D1" s="20"/>
      <c r="E1" s="21"/>
      <c r="F1" s="21"/>
      <c r="G1" s="21"/>
    </row>
    <row r="2" spans="1:8">
      <c r="B2" s="21"/>
      <c r="C2" s="21"/>
      <c r="D2" s="21"/>
      <c r="E2" s="21"/>
      <c r="F2" s="21"/>
      <c r="G2" s="21"/>
    </row>
    <row r="3" spans="1:8">
      <c r="A3" s="120"/>
      <c r="B3" s="123" t="s">
        <v>120</v>
      </c>
      <c r="C3" s="123"/>
      <c r="D3" s="123"/>
      <c r="E3" s="123"/>
      <c r="F3" s="123"/>
      <c r="G3" s="123"/>
      <c r="H3" s="16"/>
    </row>
    <row r="4" spans="1:8">
      <c r="A4" s="120"/>
      <c r="B4" s="123" t="s">
        <v>2</v>
      </c>
      <c r="C4" s="123"/>
      <c r="D4" s="123"/>
      <c r="E4" s="123"/>
      <c r="F4" s="123"/>
      <c r="G4" s="123"/>
      <c r="H4" s="16"/>
    </row>
    <row r="5" spans="1:8">
      <c r="A5" s="120"/>
      <c r="B5" s="14"/>
      <c r="C5" s="14"/>
      <c r="D5" s="14"/>
      <c r="E5" s="14"/>
      <c r="F5" s="14"/>
      <c r="G5" s="14"/>
      <c r="H5" s="16"/>
    </row>
    <row r="6" spans="1:8">
      <c r="A6" s="120"/>
      <c r="B6" s="11"/>
      <c r="C6" s="11"/>
      <c r="D6" s="50" t="s">
        <v>3</v>
      </c>
      <c r="E6" s="50" t="s">
        <v>4</v>
      </c>
      <c r="F6" s="50" t="s">
        <v>136</v>
      </c>
      <c r="G6" s="50" t="s">
        <v>6</v>
      </c>
      <c r="H6" s="16"/>
    </row>
    <row r="7" spans="1:8">
      <c r="A7" s="120"/>
      <c r="B7" s="129" t="s">
        <v>52</v>
      </c>
      <c r="C7" s="129"/>
      <c r="D7" s="119">
        <v>30</v>
      </c>
      <c r="E7" s="39"/>
      <c r="F7" s="69">
        <v>4</v>
      </c>
      <c r="G7" s="45">
        <f>+D7*F7</f>
        <v>120</v>
      </c>
      <c r="H7" s="16"/>
    </row>
    <row r="8" spans="1:8">
      <c r="A8" s="120"/>
      <c r="B8" s="129" t="s">
        <v>8</v>
      </c>
      <c r="C8" s="129"/>
      <c r="D8" s="40"/>
      <c r="E8" s="119">
        <v>5</v>
      </c>
      <c r="F8" s="71">
        <v>14</v>
      </c>
      <c r="G8" s="41">
        <f>+E8*F8</f>
        <v>70</v>
      </c>
      <c r="H8" s="16"/>
    </row>
    <row r="9" spans="1:8">
      <c r="A9" s="120"/>
      <c r="B9" s="129" t="s">
        <v>53</v>
      </c>
      <c r="C9" s="129"/>
      <c r="D9" s="40"/>
      <c r="E9" s="119">
        <v>5</v>
      </c>
      <c r="F9" s="71">
        <v>8</v>
      </c>
      <c r="G9" s="41">
        <f>+E9*F9</f>
        <v>40</v>
      </c>
      <c r="H9" s="16"/>
    </row>
    <row r="10" spans="1:8">
      <c r="A10" s="120"/>
      <c r="B10" s="129" t="s">
        <v>54</v>
      </c>
      <c r="C10" s="129"/>
      <c r="D10" s="42"/>
      <c r="E10" s="117">
        <v>5</v>
      </c>
      <c r="F10" s="72">
        <v>10</v>
      </c>
      <c r="G10" s="43">
        <f>+E10*F10</f>
        <v>50</v>
      </c>
      <c r="H10" s="16"/>
    </row>
    <row r="11" spans="1:8" ht="13.5" thickBot="1">
      <c r="A11" s="120"/>
      <c r="B11" s="129" t="s">
        <v>11</v>
      </c>
      <c r="C11" s="129"/>
      <c r="D11" s="44"/>
      <c r="E11" s="118"/>
      <c r="F11" s="44"/>
      <c r="G11" s="46">
        <f>SUM(G7:G10)</f>
        <v>280</v>
      </c>
      <c r="H11" s="16"/>
    </row>
    <row r="12" spans="1:8" ht="13.5" thickTop="1">
      <c r="A12" s="120"/>
      <c r="B12" s="8"/>
      <c r="C12" s="8"/>
      <c r="D12" s="8"/>
      <c r="E12" s="8"/>
      <c r="F12" s="8"/>
      <c r="G12" s="11"/>
      <c r="H12" s="16"/>
    </row>
    <row r="13" spans="1:8">
      <c r="A13" s="120"/>
      <c r="B13" s="131" t="s">
        <v>12</v>
      </c>
      <c r="C13" s="131"/>
      <c r="D13" s="131"/>
      <c r="E13" s="8"/>
      <c r="F13" s="8"/>
      <c r="G13" s="11"/>
      <c r="H13" s="16"/>
    </row>
    <row r="14" spans="1:8">
      <c r="A14" s="120"/>
      <c r="B14" s="131" t="s">
        <v>13</v>
      </c>
      <c r="C14" s="131"/>
      <c r="D14" s="131"/>
      <c r="E14" s="8"/>
      <c r="F14" s="16"/>
      <c r="G14" s="17">
        <v>0.8</v>
      </c>
      <c r="H14" s="16"/>
    </row>
    <row r="15" spans="1:8">
      <c r="A15" s="120"/>
      <c r="B15" s="131" t="s">
        <v>14</v>
      </c>
      <c r="C15" s="131"/>
      <c r="D15" s="131"/>
      <c r="E15" s="8"/>
      <c r="F15" s="16"/>
      <c r="G15" s="47">
        <v>60000</v>
      </c>
      <c r="H15" s="16"/>
    </row>
    <row r="16" spans="1:8">
      <c r="A16" s="120"/>
      <c r="B16" s="8"/>
      <c r="C16" s="8"/>
      <c r="D16" s="8"/>
      <c r="E16" s="8"/>
      <c r="F16" s="8"/>
      <c r="G16" s="11"/>
      <c r="H16" s="16"/>
    </row>
    <row r="17" spans="1:8">
      <c r="B17" s="63"/>
      <c r="C17" s="63"/>
      <c r="D17" s="63"/>
      <c r="E17" s="63"/>
      <c r="F17" s="63"/>
      <c r="G17" s="64"/>
      <c r="H17" s="65"/>
    </row>
    <row r="18" spans="1:8">
      <c r="A18" s="120"/>
      <c r="B18" s="123" t="s">
        <v>120</v>
      </c>
      <c r="C18" s="123"/>
      <c r="D18" s="123"/>
      <c r="E18" s="123"/>
      <c r="F18" s="123"/>
      <c r="G18" s="123"/>
      <c r="H18" s="16"/>
    </row>
    <row r="19" spans="1:8">
      <c r="A19" s="120"/>
      <c r="B19" s="123" t="s">
        <v>15</v>
      </c>
      <c r="C19" s="123"/>
      <c r="D19" s="123"/>
      <c r="E19" s="123"/>
      <c r="F19" s="123"/>
      <c r="G19" s="123"/>
      <c r="H19" s="16"/>
    </row>
    <row r="20" spans="1:8">
      <c r="A20" s="120"/>
      <c r="B20" s="8"/>
      <c r="C20" s="8"/>
      <c r="D20" s="19"/>
      <c r="E20" s="8"/>
      <c r="F20" s="8"/>
      <c r="G20" s="11"/>
      <c r="H20" s="16"/>
    </row>
    <row r="21" spans="1:8">
      <c r="A21" s="120"/>
      <c r="B21" s="131"/>
      <c r="C21" s="131"/>
      <c r="D21" s="130" t="s">
        <v>16</v>
      </c>
      <c r="E21" s="130"/>
      <c r="F21" s="130"/>
      <c r="G21" s="11"/>
      <c r="H21" s="16"/>
    </row>
    <row r="22" spans="1:8">
      <c r="A22" s="120"/>
      <c r="B22" s="131"/>
      <c r="C22" s="131"/>
      <c r="D22" s="51">
        <v>0.7</v>
      </c>
      <c r="E22" s="51">
        <v>0.8</v>
      </c>
      <c r="F22" s="51">
        <v>0.9</v>
      </c>
      <c r="G22" s="11"/>
      <c r="H22" s="16"/>
    </row>
    <row r="23" spans="1:8">
      <c r="A23" s="120"/>
      <c r="B23" s="131" t="s">
        <v>17</v>
      </c>
      <c r="C23" s="131"/>
      <c r="D23" s="47">
        <v>42000</v>
      </c>
      <c r="E23" s="47">
        <v>48000</v>
      </c>
      <c r="F23" s="47">
        <v>54000</v>
      </c>
      <c r="G23" s="11"/>
      <c r="H23" s="16"/>
    </row>
    <row r="24" spans="1:8">
      <c r="A24" s="120"/>
      <c r="B24" s="132" t="s">
        <v>121</v>
      </c>
      <c r="C24" s="131"/>
      <c r="D24" s="47">
        <v>210000</v>
      </c>
      <c r="E24" s="47">
        <v>240000</v>
      </c>
      <c r="F24" s="47">
        <v>270000</v>
      </c>
      <c r="G24" s="11"/>
      <c r="H24" s="16"/>
    </row>
    <row r="25" spans="1:8">
      <c r="A25" s="120"/>
      <c r="B25" s="131" t="s">
        <v>48</v>
      </c>
      <c r="C25" s="131"/>
      <c r="D25" s="18"/>
      <c r="E25" s="18"/>
      <c r="F25" s="18"/>
      <c r="G25" s="11"/>
      <c r="H25" s="16"/>
    </row>
    <row r="26" spans="1:8">
      <c r="A26" s="120"/>
      <c r="B26" s="131" t="s">
        <v>55</v>
      </c>
      <c r="C26" s="131"/>
      <c r="D26" s="48">
        <v>2400000</v>
      </c>
      <c r="E26" s="49">
        <v>2400000</v>
      </c>
      <c r="F26" s="49">
        <v>2400000</v>
      </c>
      <c r="G26" s="11"/>
      <c r="H26" s="16"/>
    </row>
    <row r="27" spans="1:8">
      <c r="A27" s="120"/>
      <c r="B27" s="131" t="s">
        <v>56</v>
      </c>
      <c r="C27" s="131"/>
      <c r="D27" s="56">
        <v>1680000</v>
      </c>
      <c r="E27" s="56">
        <v>1920000</v>
      </c>
      <c r="F27" s="68">
        <v>2160000</v>
      </c>
      <c r="G27" s="11"/>
      <c r="H27" s="16"/>
    </row>
    <row r="28" spans="1:8">
      <c r="A28" s="120"/>
      <c r="B28" s="11"/>
      <c r="C28" s="11"/>
      <c r="D28" s="13"/>
      <c r="E28" s="13"/>
      <c r="F28" s="18"/>
      <c r="G28" s="11"/>
      <c r="H28" s="16"/>
    </row>
    <row r="29" spans="1:8">
      <c r="B29" s="64"/>
      <c r="C29" s="64"/>
      <c r="D29" s="66"/>
      <c r="E29" s="66"/>
      <c r="F29" s="67"/>
      <c r="G29" s="64"/>
      <c r="H29" s="65"/>
    </row>
    <row r="30" spans="1:8">
      <c r="A30" s="120"/>
      <c r="B30" s="123" t="s">
        <v>120</v>
      </c>
      <c r="C30" s="123"/>
      <c r="D30" s="123"/>
      <c r="E30" s="123"/>
      <c r="F30" s="123"/>
      <c r="G30" s="123"/>
      <c r="H30" s="16"/>
    </row>
    <row r="31" spans="1:8">
      <c r="A31" s="120"/>
      <c r="B31" s="123" t="s">
        <v>122</v>
      </c>
      <c r="C31" s="123"/>
      <c r="D31" s="123"/>
      <c r="E31" s="123"/>
      <c r="F31" s="123"/>
      <c r="G31" s="123"/>
      <c r="H31" s="16"/>
    </row>
    <row r="32" spans="1:8">
      <c r="A32" s="120"/>
      <c r="B32" s="123" t="s">
        <v>123</v>
      </c>
      <c r="C32" s="123"/>
      <c r="D32" s="123"/>
      <c r="E32" s="123"/>
      <c r="F32" s="123"/>
      <c r="G32" s="123"/>
      <c r="H32" s="16"/>
    </row>
    <row r="33" spans="1:8">
      <c r="A33" s="120"/>
      <c r="B33" s="14"/>
      <c r="C33" s="14"/>
      <c r="D33" s="14"/>
      <c r="E33" s="14"/>
      <c r="F33" s="14"/>
      <c r="G33" s="14"/>
      <c r="H33" s="16"/>
    </row>
    <row r="34" spans="1:8">
      <c r="A34" s="120"/>
      <c r="B34" s="11"/>
      <c r="C34" s="11"/>
      <c r="D34" s="50" t="s">
        <v>3</v>
      </c>
      <c r="E34" s="50" t="s">
        <v>4</v>
      </c>
      <c r="F34" s="50" t="s">
        <v>136</v>
      </c>
      <c r="G34" s="50" t="s">
        <v>6</v>
      </c>
      <c r="H34" s="16"/>
    </row>
    <row r="35" spans="1:8">
      <c r="A35" s="120"/>
      <c r="B35" s="131" t="s">
        <v>7</v>
      </c>
      <c r="C35" s="131"/>
      <c r="D35" s="41">
        <v>1620000</v>
      </c>
      <c r="E35" s="39"/>
      <c r="F35" s="69">
        <v>4</v>
      </c>
      <c r="G35" s="45">
        <f>+D35*F35</f>
        <v>6480000</v>
      </c>
      <c r="H35" s="16"/>
    </row>
    <row r="36" spans="1:8">
      <c r="A36" s="120"/>
      <c r="B36" s="131" t="s">
        <v>8</v>
      </c>
      <c r="C36" s="131"/>
      <c r="D36" s="40"/>
      <c r="E36" s="52">
        <v>270000</v>
      </c>
      <c r="F36" s="71">
        <v>14</v>
      </c>
      <c r="G36" s="41">
        <f>+E36*F36</f>
        <v>3780000</v>
      </c>
      <c r="H36" s="16"/>
    </row>
    <row r="37" spans="1:8">
      <c r="A37" s="120"/>
      <c r="B37" s="131" t="s">
        <v>10</v>
      </c>
      <c r="C37" s="131"/>
      <c r="D37" s="42"/>
      <c r="E37" s="53">
        <v>270000</v>
      </c>
      <c r="F37" s="72">
        <v>18</v>
      </c>
      <c r="G37" s="43">
        <f>+E37*F37</f>
        <v>4860000</v>
      </c>
      <c r="H37" s="16"/>
    </row>
    <row r="38" spans="1:8" ht="13.5" thickBot="1">
      <c r="A38" s="120"/>
      <c r="B38" s="131" t="s">
        <v>11</v>
      </c>
      <c r="C38" s="131"/>
      <c r="D38" s="44"/>
      <c r="E38" s="44"/>
      <c r="F38" s="44"/>
      <c r="G38" s="46">
        <f>SUM(G35:G37)</f>
        <v>15120000</v>
      </c>
      <c r="H38" s="16"/>
    </row>
    <row r="39" spans="1:8" ht="13.5" thickTop="1">
      <c r="A39" s="120"/>
      <c r="B39" s="131"/>
      <c r="C39" s="131"/>
      <c r="D39" s="8"/>
      <c r="E39" s="8"/>
      <c r="F39" s="8"/>
      <c r="G39" s="11"/>
      <c r="H39" s="16"/>
    </row>
    <row r="40" spans="1:8">
      <c r="A40" s="120"/>
      <c r="B40" s="131" t="s">
        <v>20</v>
      </c>
      <c r="C40" s="131"/>
      <c r="D40" s="131"/>
      <c r="E40" s="8"/>
      <c r="F40" s="8"/>
      <c r="G40" s="11"/>
      <c r="H40" s="16"/>
    </row>
    <row r="41" spans="1:8">
      <c r="A41" s="120"/>
      <c r="B41" s="131"/>
      <c r="C41" s="131"/>
      <c r="D41" s="50" t="s">
        <v>3</v>
      </c>
      <c r="E41" s="50" t="s">
        <v>4</v>
      </c>
      <c r="F41" s="50" t="s">
        <v>136</v>
      </c>
      <c r="G41" s="50" t="s">
        <v>6</v>
      </c>
      <c r="H41" s="16"/>
    </row>
    <row r="42" spans="1:8">
      <c r="A42" s="120"/>
      <c r="B42" s="131" t="s">
        <v>7</v>
      </c>
      <c r="C42" s="131"/>
      <c r="D42" s="41">
        <v>1615000</v>
      </c>
      <c r="E42" s="44"/>
      <c r="F42" s="69">
        <v>4.0999999999999996</v>
      </c>
      <c r="G42" s="45">
        <f>+D42*F42</f>
        <v>6621499.9999999991</v>
      </c>
      <c r="H42" s="16"/>
    </row>
    <row r="43" spans="1:8">
      <c r="A43" s="120"/>
      <c r="B43" s="131" t="s">
        <v>8</v>
      </c>
      <c r="C43" s="131"/>
      <c r="D43" s="54"/>
      <c r="E43" s="41">
        <v>265000</v>
      </c>
      <c r="F43" s="70">
        <v>13.75</v>
      </c>
      <c r="G43" s="41">
        <f>+E43*F43</f>
        <v>3643750</v>
      </c>
      <c r="H43" s="16"/>
    </row>
    <row r="44" spans="1:8">
      <c r="A44" s="120"/>
      <c r="B44" s="131" t="s">
        <v>18</v>
      </c>
      <c r="C44" s="131"/>
      <c r="D44" s="44"/>
      <c r="E44" s="54"/>
      <c r="F44" s="54"/>
      <c r="G44" s="41">
        <v>2350000</v>
      </c>
      <c r="H44" s="16"/>
    </row>
    <row r="45" spans="1:8">
      <c r="A45" s="120"/>
      <c r="B45" s="131" t="s">
        <v>19</v>
      </c>
      <c r="C45" s="131"/>
      <c r="D45" s="44"/>
      <c r="E45" s="54"/>
      <c r="F45" s="54"/>
      <c r="G45" s="43">
        <v>2200000</v>
      </c>
      <c r="H45" s="16"/>
    </row>
    <row r="46" spans="1:8" ht="13.5" thickBot="1">
      <c r="A46" s="120"/>
      <c r="B46" s="132" t="s">
        <v>131</v>
      </c>
      <c r="C46" s="131"/>
      <c r="D46" s="44"/>
      <c r="E46" s="54"/>
      <c r="F46" s="54"/>
      <c r="G46" s="46">
        <f>SUM(G42:G45)</f>
        <v>14815250</v>
      </c>
      <c r="H46" s="16"/>
    </row>
    <row r="47" spans="1:8" ht="13.5" thickTop="1">
      <c r="A47" s="120"/>
      <c r="B47" s="131"/>
      <c r="C47" s="131"/>
      <c r="D47" s="11"/>
      <c r="E47" s="8"/>
      <c r="F47" s="8"/>
      <c r="G47" s="11"/>
      <c r="H47" s="16"/>
    </row>
    <row r="48" spans="1:8">
      <c r="A48" s="120"/>
      <c r="B48" s="134" t="s">
        <v>57</v>
      </c>
      <c r="C48" s="134"/>
      <c r="D48" s="134"/>
      <c r="E48" s="8"/>
      <c r="F48" s="16"/>
      <c r="G48" s="9"/>
      <c r="H48" s="16"/>
    </row>
    <row r="49" spans="1:8">
      <c r="A49" s="120"/>
      <c r="B49" s="131" t="s">
        <v>63</v>
      </c>
      <c r="C49" s="131"/>
      <c r="D49" s="131"/>
      <c r="E49" s="9"/>
      <c r="F49" s="8"/>
      <c r="G49" s="11"/>
      <c r="H49" s="16"/>
    </row>
    <row r="50" spans="1:8">
      <c r="A50" s="120"/>
      <c r="B50" s="131" t="s">
        <v>58</v>
      </c>
      <c r="C50" s="131"/>
      <c r="D50" s="131"/>
      <c r="E50" s="45">
        <v>161500</v>
      </c>
      <c r="F50" s="8" t="s">
        <v>32</v>
      </c>
      <c r="G50" s="11"/>
      <c r="H50" s="16"/>
    </row>
    <row r="51" spans="1:8">
      <c r="A51" s="120"/>
      <c r="B51" s="131" t="s">
        <v>59</v>
      </c>
      <c r="C51" s="131"/>
      <c r="D51" s="131"/>
      <c r="E51" s="55">
        <v>20000</v>
      </c>
      <c r="F51" s="8" t="s">
        <v>33</v>
      </c>
      <c r="G51" s="11"/>
      <c r="H51" s="16"/>
    </row>
    <row r="52" spans="1:8">
      <c r="A52" s="120"/>
      <c r="B52" s="131" t="s">
        <v>60</v>
      </c>
      <c r="C52" s="131"/>
      <c r="D52" s="131"/>
      <c r="E52" s="56"/>
      <c r="F52" s="8"/>
      <c r="G52" s="11"/>
      <c r="H52" s="16"/>
    </row>
    <row r="53" spans="1:8">
      <c r="A53" s="120"/>
      <c r="B53" s="131" t="s">
        <v>61</v>
      </c>
      <c r="C53" s="131"/>
      <c r="D53" s="131"/>
      <c r="E53" s="57">
        <v>66250</v>
      </c>
      <c r="F53" s="8" t="s">
        <v>33</v>
      </c>
      <c r="G53" s="11"/>
      <c r="H53" s="16"/>
    </row>
    <row r="54" spans="1:8">
      <c r="A54" s="120"/>
      <c r="B54" s="131" t="s">
        <v>62</v>
      </c>
      <c r="C54" s="131"/>
      <c r="D54" s="131"/>
      <c r="E54" s="57">
        <v>70000</v>
      </c>
      <c r="F54" s="8" t="s">
        <v>33</v>
      </c>
      <c r="G54" s="11"/>
      <c r="H54" s="16"/>
    </row>
    <row r="55" spans="1:8">
      <c r="A55" s="120"/>
      <c r="B55" s="16"/>
      <c r="C55" s="16"/>
      <c r="D55" s="16"/>
      <c r="E55" s="16"/>
      <c r="F55" s="16"/>
      <c r="G55" s="16"/>
      <c r="H55" s="16"/>
    </row>
  </sheetData>
  <sheetProtection password="C690" sheet="1" objects="1" scenarios="1" selectLockedCells="1" selectUnlockedCells="1"/>
  <mergeCells count="44">
    <mergeCell ref="A1:C1"/>
    <mergeCell ref="B52:D52"/>
    <mergeCell ref="B53:D53"/>
    <mergeCell ref="B54:D54"/>
    <mergeCell ref="B47:C47"/>
    <mergeCell ref="B40:D40"/>
    <mergeCell ref="B48:D48"/>
    <mergeCell ref="B49:D49"/>
    <mergeCell ref="B50:D50"/>
    <mergeCell ref="B51:D51"/>
    <mergeCell ref="B41:C41"/>
    <mergeCell ref="B42:C42"/>
    <mergeCell ref="B43:C43"/>
    <mergeCell ref="B44:C44"/>
    <mergeCell ref="B45:C45"/>
    <mergeCell ref="B46:C46"/>
    <mergeCell ref="B27:C27"/>
    <mergeCell ref="B35:C35"/>
    <mergeCell ref="B36:C36"/>
    <mergeCell ref="B37:C37"/>
    <mergeCell ref="B38:C38"/>
    <mergeCell ref="B39:C39"/>
    <mergeCell ref="B21:C21"/>
    <mergeCell ref="B22:C22"/>
    <mergeCell ref="B23:C23"/>
    <mergeCell ref="B24:C24"/>
    <mergeCell ref="B25:C25"/>
    <mergeCell ref="B26:C26"/>
    <mergeCell ref="B9:C9"/>
    <mergeCell ref="B8:C8"/>
    <mergeCell ref="B7:C7"/>
    <mergeCell ref="B15:D15"/>
    <mergeCell ref="B14:D14"/>
    <mergeCell ref="B13:D13"/>
    <mergeCell ref="B4:G4"/>
    <mergeCell ref="B3:G3"/>
    <mergeCell ref="B32:G32"/>
    <mergeCell ref="B31:G31"/>
    <mergeCell ref="B30:G30"/>
    <mergeCell ref="B19:G19"/>
    <mergeCell ref="B18:G18"/>
    <mergeCell ref="B11:C11"/>
    <mergeCell ref="B10:C10"/>
    <mergeCell ref="D21:F21"/>
  </mergeCells>
  <phoneticPr fontId="0" type="noConversion"/>
  <printOptions horizontalCentered="1"/>
  <pageMargins left="0.75" right="0.75" top="0.63" bottom="0.69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64"/>
  <sheetViews>
    <sheetView showGridLines="0" zoomScaleNormal="100" workbookViewId="0">
      <selection activeCell="C1" sqref="C1:D1"/>
    </sheetView>
  </sheetViews>
  <sheetFormatPr defaultRowHeight="12.75"/>
  <cols>
    <col min="1" max="1" width="2.7109375" style="3" customWidth="1"/>
    <col min="2" max="8" width="12.7109375" style="3" customWidth="1"/>
    <col min="9" max="9" width="2.7109375" style="3" customWidth="1"/>
    <col min="10" max="36" width="12.7109375" style="3" customWidth="1"/>
    <col min="37" max="16384" width="9.140625" style="3"/>
  </cols>
  <sheetData>
    <row r="1" spans="1:9">
      <c r="B1" s="1" t="s">
        <v>0</v>
      </c>
      <c r="C1" s="121"/>
      <c r="D1" s="121"/>
    </row>
    <row r="2" spans="1:9">
      <c r="B2" s="1" t="s">
        <v>1</v>
      </c>
      <c r="C2" s="121"/>
      <c r="D2" s="121"/>
    </row>
    <row r="3" spans="1:9">
      <c r="B3" s="2"/>
      <c r="C3" s="124" t="s">
        <v>134</v>
      </c>
      <c r="D3" s="124"/>
    </row>
    <row r="5" spans="1:9">
      <c r="A5" s="120"/>
      <c r="B5" s="123" t="s">
        <v>125</v>
      </c>
      <c r="C5" s="123"/>
      <c r="D5" s="123"/>
      <c r="E5" s="123"/>
      <c r="F5" s="123"/>
      <c r="G5" s="123"/>
      <c r="H5" s="123"/>
      <c r="I5" s="16"/>
    </row>
    <row r="6" spans="1:9">
      <c r="A6" s="120"/>
      <c r="B6" s="123" t="s">
        <v>93</v>
      </c>
      <c r="C6" s="123"/>
      <c r="D6" s="123"/>
      <c r="E6" s="123"/>
      <c r="F6" s="123"/>
      <c r="G6" s="123"/>
      <c r="H6" s="123"/>
      <c r="I6" s="16"/>
    </row>
    <row r="7" spans="1:9">
      <c r="A7" s="120"/>
      <c r="B7" s="123" t="s">
        <v>126</v>
      </c>
      <c r="C7" s="123"/>
      <c r="D7" s="123"/>
      <c r="E7" s="123"/>
      <c r="F7" s="123"/>
      <c r="G7" s="123"/>
      <c r="H7" s="123"/>
      <c r="I7" s="16"/>
    </row>
    <row r="8" spans="1:9">
      <c r="A8" s="120"/>
      <c r="B8" s="31"/>
      <c r="C8" s="31"/>
      <c r="D8" s="31"/>
      <c r="E8" s="31"/>
      <c r="F8" s="31"/>
      <c r="G8" s="31"/>
      <c r="H8" s="31"/>
      <c r="I8" s="16"/>
    </row>
    <row r="9" spans="1:9">
      <c r="A9" s="120"/>
      <c r="B9" s="32"/>
      <c r="C9" s="32"/>
      <c r="D9" s="32"/>
      <c r="E9" s="32"/>
      <c r="F9" s="32"/>
      <c r="G9" s="32"/>
      <c r="H9" s="32"/>
      <c r="I9" s="16"/>
    </row>
    <row r="10" spans="1:9">
      <c r="A10" s="120"/>
      <c r="B10" s="32"/>
      <c r="C10" s="32"/>
      <c r="D10" s="32"/>
      <c r="E10" s="36" t="s">
        <v>71</v>
      </c>
      <c r="F10" s="58" t="s">
        <v>94</v>
      </c>
      <c r="G10" s="58"/>
      <c r="H10" s="32"/>
      <c r="I10" s="16"/>
    </row>
    <row r="11" spans="1:9">
      <c r="A11" s="120"/>
      <c r="B11" s="32"/>
      <c r="C11" s="32"/>
      <c r="D11" s="32"/>
      <c r="E11" s="50" t="s">
        <v>73</v>
      </c>
      <c r="F11" s="59" t="s">
        <v>95</v>
      </c>
      <c r="G11" s="59" t="s">
        <v>9</v>
      </c>
      <c r="H11" s="32"/>
      <c r="I11" s="16"/>
    </row>
    <row r="12" spans="1:9">
      <c r="A12" s="120"/>
      <c r="B12" s="129" t="s">
        <v>66</v>
      </c>
      <c r="C12" s="129"/>
      <c r="D12" s="129"/>
      <c r="E12" s="115"/>
      <c r="F12" s="116"/>
      <c r="G12" s="115"/>
      <c r="H12" s="74"/>
      <c r="I12" s="16"/>
    </row>
    <row r="13" spans="1:9">
      <c r="A13" s="120"/>
      <c r="B13" s="129" t="s">
        <v>78</v>
      </c>
      <c r="C13" s="129"/>
      <c r="D13" s="129"/>
      <c r="E13" s="61"/>
      <c r="F13" s="54"/>
      <c r="G13" s="54"/>
      <c r="H13" s="32"/>
      <c r="I13" s="16"/>
    </row>
    <row r="14" spans="1:9">
      <c r="A14" s="120"/>
      <c r="B14" s="129" t="s">
        <v>68</v>
      </c>
      <c r="C14" s="129"/>
      <c r="D14" s="129"/>
      <c r="E14" s="101"/>
      <c r="F14" s="102"/>
      <c r="G14" s="101"/>
      <c r="H14" s="74"/>
      <c r="I14" s="16"/>
    </row>
    <row r="15" spans="1:9">
      <c r="A15" s="120"/>
      <c r="B15" s="129" t="s">
        <v>69</v>
      </c>
      <c r="C15" s="129"/>
      <c r="D15" s="129"/>
      <c r="E15" s="103"/>
      <c r="F15" s="104"/>
      <c r="G15" s="103"/>
      <c r="H15" s="82"/>
      <c r="I15" s="16"/>
    </row>
    <row r="16" spans="1:9">
      <c r="A16" s="120"/>
      <c r="B16" s="129" t="s">
        <v>82</v>
      </c>
      <c r="C16" s="129"/>
      <c r="D16" s="129"/>
      <c r="E16" s="103"/>
      <c r="F16" s="104"/>
      <c r="G16" s="103"/>
      <c r="H16" s="82"/>
      <c r="I16" s="16"/>
    </row>
    <row r="17" spans="1:9">
      <c r="A17" s="120"/>
      <c r="B17" s="129" t="s">
        <v>84</v>
      </c>
      <c r="C17" s="129"/>
      <c r="D17" s="129"/>
      <c r="E17" s="103"/>
      <c r="F17" s="104"/>
      <c r="G17" s="103"/>
      <c r="H17" s="82"/>
      <c r="I17" s="16"/>
    </row>
    <row r="18" spans="1:9">
      <c r="A18" s="120"/>
      <c r="B18" s="129" t="s">
        <v>76</v>
      </c>
      <c r="C18" s="129"/>
      <c r="D18" s="129"/>
      <c r="E18" s="103"/>
      <c r="F18" s="104"/>
      <c r="G18" s="103"/>
      <c r="H18" s="82"/>
      <c r="I18" s="16"/>
    </row>
    <row r="19" spans="1:9">
      <c r="A19" s="120"/>
      <c r="B19" s="129" t="s">
        <v>77</v>
      </c>
      <c r="C19" s="129"/>
      <c r="D19" s="129"/>
      <c r="E19" s="107"/>
      <c r="F19" s="106"/>
      <c r="G19" s="107"/>
      <c r="H19" s="82"/>
      <c r="I19" s="16"/>
    </row>
    <row r="20" spans="1:9">
      <c r="A20" s="120"/>
      <c r="B20" s="129" t="s">
        <v>114</v>
      </c>
      <c r="C20" s="129"/>
      <c r="D20" s="129"/>
      <c r="E20" s="107"/>
      <c r="F20" s="106"/>
      <c r="G20" s="107"/>
      <c r="H20" s="82"/>
      <c r="I20" s="16"/>
    </row>
    <row r="21" spans="1:9">
      <c r="A21" s="120"/>
      <c r="B21" s="129" t="s">
        <v>86</v>
      </c>
      <c r="C21" s="129"/>
      <c r="D21" s="129"/>
      <c r="E21" s="101"/>
      <c r="F21" s="102"/>
      <c r="G21" s="101"/>
      <c r="H21" s="74"/>
      <c r="I21" s="16"/>
    </row>
    <row r="22" spans="1:9">
      <c r="A22" s="120"/>
      <c r="B22" s="129" t="s">
        <v>87</v>
      </c>
      <c r="C22" s="129"/>
      <c r="D22" s="129"/>
      <c r="E22" s="62"/>
      <c r="F22" s="61"/>
      <c r="G22" s="61"/>
      <c r="H22" s="32"/>
      <c r="I22" s="16"/>
    </row>
    <row r="23" spans="1:9">
      <c r="A23" s="120"/>
      <c r="B23" s="129" t="s">
        <v>113</v>
      </c>
      <c r="C23" s="129"/>
      <c r="D23" s="129"/>
      <c r="E23" s="101"/>
      <c r="F23" s="102"/>
      <c r="G23" s="101"/>
      <c r="H23" s="80"/>
      <c r="I23" s="9"/>
    </row>
    <row r="24" spans="1:9">
      <c r="A24" s="120"/>
      <c r="B24" s="129" t="s">
        <v>88</v>
      </c>
      <c r="C24" s="129"/>
      <c r="D24" s="129"/>
      <c r="E24" s="103"/>
      <c r="F24" s="104"/>
      <c r="G24" s="103"/>
      <c r="H24" s="82"/>
      <c r="I24" s="9"/>
    </row>
    <row r="25" spans="1:9">
      <c r="A25" s="120"/>
      <c r="B25" s="129" t="s">
        <v>72</v>
      </c>
      <c r="C25" s="129"/>
      <c r="D25" s="129"/>
      <c r="E25" s="103"/>
      <c r="F25" s="104"/>
      <c r="G25" s="103"/>
      <c r="H25" s="82"/>
      <c r="I25" s="9"/>
    </row>
    <row r="26" spans="1:9">
      <c r="A26" s="120"/>
      <c r="B26" s="129" t="s">
        <v>90</v>
      </c>
      <c r="C26" s="129"/>
      <c r="D26" s="129"/>
      <c r="E26" s="103"/>
      <c r="F26" s="104"/>
      <c r="G26" s="103"/>
      <c r="H26" s="82"/>
      <c r="I26" s="9"/>
    </row>
    <row r="27" spans="1:9">
      <c r="A27" s="120"/>
      <c r="B27" s="129" t="s">
        <v>80</v>
      </c>
      <c r="C27" s="129"/>
      <c r="D27" s="129"/>
      <c r="E27" s="103"/>
      <c r="F27" s="104"/>
      <c r="G27" s="103"/>
      <c r="H27" s="82"/>
      <c r="I27" s="9"/>
    </row>
    <row r="28" spans="1:9">
      <c r="A28" s="120"/>
      <c r="B28" s="129" t="s">
        <v>81</v>
      </c>
      <c r="C28" s="129"/>
      <c r="D28" s="129"/>
      <c r="E28" s="103"/>
      <c r="F28" s="104"/>
      <c r="G28" s="103"/>
      <c r="H28" s="82"/>
      <c r="I28" s="9"/>
    </row>
    <row r="29" spans="1:9">
      <c r="A29" s="120"/>
      <c r="B29" s="129" t="s">
        <v>83</v>
      </c>
      <c r="C29" s="129"/>
      <c r="D29" s="129"/>
      <c r="E29" s="105"/>
      <c r="F29" s="106"/>
      <c r="G29" s="107"/>
      <c r="H29" s="82"/>
      <c r="I29" s="60"/>
    </row>
    <row r="30" spans="1:9">
      <c r="A30" s="120"/>
      <c r="B30" s="129" t="s">
        <v>91</v>
      </c>
      <c r="C30" s="129"/>
      <c r="D30" s="129"/>
      <c r="E30" s="108"/>
      <c r="F30" s="109"/>
      <c r="G30" s="110"/>
      <c r="H30" s="82"/>
      <c r="I30" s="9"/>
    </row>
    <row r="31" spans="1:9" ht="13.5" thickBot="1">
      <c r="A31" s="120"/>
      <c r="B31" s="129" t="s">
        <v>85</v>
      </c>
      <c r="C31" s="129"/>
      <c r="D31" s="129"/>
      <c r="E31" s="111"/>
      <c r="F31" s="112"/>
      <c r="G31" s="113"/>
      <c r="H31" s="114"/>
      <c r="I31" s="9"/>
    </row>
    <row r="32" spans="1:9" ht="13.5" thickTop="1">
      <c r="A32" s="120"/>
      <c r="B32" s="9"/>
      <c r="C32" s="9"/>
      <c r="D32" s="9"/>
      <c r="E32" s="27" t="str">
        <f>IF(E31="","",IF(E31=462000," Correct!"," Try again!"))</f>
        <v/>
      </c>
      <c r="F32" s="27" t="str">
        <f>IF(F31="","",IF(F31=471000," Correct!"," Try again!"))</f>
        <v/>
      </c>
      <c r="G32" s="27" t="str">
        <f>IF(G31="","",IF(G31=9000," Correct!"," Try again!"))</f>
        <v/>
      </c>
      <c r="H32" s="38"/>
      <c r="I32" s="9"/>
    </row>
    <row r="34" spans="1:18">
      <c r="A34" s="120"/>
      <c r="B34" s="141" t="s">
        <v>100</v>
      </c>
      <c r="C34" s="141"/>
      <c r="D34" s="141"/>
      <c r="E34" s="141"/>
      <c r="F34" s="141"/>
      <c r="G34" s="9"/>
      <c r="H34" s="9"/>
      <c r="I34" s="9"/>
    </row>
    <row r="35" spans="1:18">
      <c r="A35" s="120"/>
      <c r="B35" s="141" t="s">
        <v>101</v>
      </c>
      <c r="C35" s="141"/>
      <c r="D35" s="141"/>
      <c r="E35" s="141"/>
      <c r="F35" s="141"/>
      <c r="G35" s="9"/>
      <c r="H35" s="9"/>
      <c r="I35" s="9"/>
    </row>
    <row r="36" spans="1:18">
      <c r="A36" s="120"/>
      <c r="B36" s="9"/>
      <c r="C36" s="9"/>
      <c r="D36" s="9"/>
      <c r="E36" s="9"/>
      <c r="F36" s="9"/>
      <c r="G36" s="9"/>
      <c r="H36" s="9"/>
      <c r="I36" s="9"/>
    </row>
    <row r="37" spans="1:18">
      <c r="A37" s="120"/>
      <c r="B37" s="141" t="s">
        <v>102</v>
      </c>
      <c r="C37" s="141"/>
      <c r="D37" s="141"/>
      <c r="E37" s="9"/>
      <c r="F37" s="9"/>
      <c r="G37" s="9"/>
      <c r="H37" s="9"/>
      <c r="I37" s="9"/>
    </row>
    <row r="38" spans="1:18">
      <c r="A38" s="120"/>
      <c r="B38" s="141"/>
      <c r="C38" s="141"/>
      <c r="D38" s="141"/>
      <c r="E38" s="37" t="s">
        <v>6</v>
      </c>
      <c r="F38" s="37" t="s">
        <v>103</v>
      </c>
      <c r="G38" s="9"/>
      <c r="H38" s="9"/>
      <c r="I38" s="9"/>
    </row>
    <row r="39" spans="1:18">
      <c r="A39" s="120"/>
      <c r="B39" s="141" t="s">
        <v>108</v>
      </c>
      <c r="C39" s="141"/>
      <c r="D39" s="141"/>
      <c r="E39" s="94"/>
      <c r="F39" s="95"/>
      <c r="G39" s="9"/>
      <c r="H39" s="9"/>
      <c r="I39" s="9"/>
    </row>
    <row r="40" spans="1:18">
      <c r="A40" s="120"/>
      <c r="B40" s="141" t="s">
        <v>104</v>
      </c>
      <c r="C40" s="141"/>
      <c r="D40" s="141"/>
      <c r="E40" s="96"/>
      <c r="F40" s="100"/>
      <c r="G40" s="9"/>
      <c r="H40" s="9"/>
      <c r="I40" s="9"/>
    </row>
    <row r="41" spans="1:18" ht="13.5" thickBot="1">
      <c r="A41" s="120"/>
      <c r="B41" s="141" t="s">
        <v>105</v>
      </c>
      <c r="C41" s="141"/>
      <c r="D41" s="141"/>
      <c r="E41" s="98"/>
      <c r="F41" s="99"/>
      <c r="G41" s="9"/>
      <c r="H41" s="9"/>
      <c r="I41" s="9"/>
    </row>
    <row r="42" spans="1:18" ht="13.5" thickTop="1">
      <c r="A42" s="120"/>
      <c r="B42" s="141"/>
      <c r="C42" s="141"/>
      <c r="D42" s="141"/>
      <c r="E42" s="27" t="str">
        <f>IF(E41="","",IF(E41=48000," Correct!"," Try again!"))</f>
        <v/>
      </c>
      <c r="F42" s="93" t="str">
        <f>IF(F41="","",IF(AND(F41&gt;=2.66,F41&lt;=2.67),"Correct!","Try again!"))</f>
        <v/>
      </c>
      <c r="G42" s="9"/>
      <c r="H42" s="9"/>
      <c r="I42" s="9"/>
    </row>
    <row r="43" spans="1:18">
      <c r="A43" s="120"/>
      <c r="B43" s="141" t="s">
        <v>106</v>
      </c>
      <c r="C43" s="141"/>
      <c r="D43" s="141"/>
      <c r="E43" s="9"/>
      <c r="F43" s="9"/>
      <c r="G43" s="9"/>
      <c r="H43" s="9"/>
      <c r="I43" s="9"/>
    </row>
    <row r="44" spans="1:18">
      <c r="A44" s="120"/>
      <c r="B44" s="136"/>
      <c r="C44" s="137"/>
      <c r="D44" s="137"/>
      <c r="E44" s="137"/>
      <c r="F44" s="137"/>
      <c r="G44" s="137"/>
      <c r="H44" s="137"/>
      <c r="I44" s="9"/>
      <c r="J44"/>
      <c r="K44"/>
      <c r="L44"/>
      <c r="M44"/>
      <c r="N44"/>
      <c r="O44"/>
      <c r="P44"/>
      <c r="Q44"/>
      <c r="R44"/>
    </row>
    <row r="45" spans="1:18">
      <c r="A45" s="120"/>
      <c r="B45" s="137"/>
      <c r="C45" s="137"/>
      <c r="D45" s="137"/>
      <c r="E45" s="137"/>
      <c r="F45" s="137"/>
      <c r="G45" s="137"/>
      <c r="H45" s="137"/>
      <c r="I45" s="9"/>
      <c r="J45"/>
      <c r="K45" s="135"/>
      <c r="L45" s="135"/>
      <c r="M45" s="135"/>
      <c r="N45" s="135"/>
      <c r="O45" s="135"/>
      <c r="P45" s="135"/>
      <c r="Q45" s="135"/>
      <c r="R45"/>
    </row>
    <row r="46" spans="1:18">
      <c r="A46" s="120"/>
      <c r="B46" s="137"/>
      <c r="C46" s="137"/>
      <c r="D46" s="137"/>
      <c r="E46" s="137"/>
      <c r="F46" s="137"/>
      <c r="G46" s="137"/>
      <c r="H46" s="137"/>
      <c r="I46" s="9"/>
      <c r="J46"/>
      <c r="K46"/>
      <c r="L46"/>
      <c r="M46"/>
      <c r="N46"/>
      <c r="O46"/>
      <c r="P46"/>
      <c r="Q46"/>
      <c r="R46"/>
    </row>
    <row r="47" spans="1:18">
      <c r="A47" s="120"/>
      <c r="B47" s="137"/>
      <c r="C47" s="137"/>
      <c r="D47" s="137"/>
      <c r="E47" s="137"/>
      <c r="F47" s="137"/>
      <c r="G47" s="137"/>
      <c r="H47" s="137"/>
      <c r="I47" s="9"/>
      <c r="J47"/>
      <c r="K47"/>
      <c r="L47"/>
      <c r="M47"/>
      <c r="N47"/>
      <c r="O47"/>
      <c r="P47"/>
      <c r="Q47"/>
      <c r="R47"/>
    </row>
    <row r="48" spans="1:18">
      <c r="A48" s="120"/>
      <c r="B48" s="138"/>
      <c r="C48" s="138"/>
      <c r="D48" s="138"/>
      <c r="E48" s="138"/>
      <c r="F48" s="138"/>
      <c r="G48" s="138"/>
      <c r="H48" s="138"/>
      <c r="I48" s="9"/>
    </row>
    <row r="49" spans="1:18">
      <c r="A49" s="120"/>
      <c r="B49" s="141"/>
      <c r="C49" s="141"/>
      <c r="D49" s="141"/>
      <c r="E49" s="9"/>
      <c r="F49" s="9"/>
      <c r="G49" s="9"/>
      <c r="H49" s="9"/>
      <c r="I49" s="9"/>
    </row>
    <row r="50" spans="1:18">
      <c r="A50" s="120"/>
      <c r="B50" s="141" t="s">
        <v>107</v>
      </c>
      <c r="C50" s="141"/>
      <c r="D50" s="141"/>
      <c r="E50" s="9"/>
      <c r="F50" s="9"/>
      <c r="G50" s="9"/>
      <c r="H50" s="9"/>
      <c r="I50" s="9"/>
    </row>
    <row r="51" spans="1:18">
      <c r="A51" s="120"/>
      <c r="B51" s="141"/>
      <c r="C51" s="141"/>
      <c r="D51" s="141"/>
      <c r="E51" s="37" t="s">
        <v>6</v>
      </c>
      <c r="F51" s="37" t="s">
        <v>103</v>
      </c>
      <c r="G51" s="9"/>
      <c r="H51" s="9"/>
      <c r="I51" s="9"/>
    </row>
    <row r="52" spans="1:18">
      <c r="A52" s="120"/>
      <c r="B52" s="141" t="s">
        <v>109</v>
      </c>
      <c r="C52" s="141"/>
      <c r="D52" s="141"/>
      <c r="E52" s="94"/>
      <c r="F52" s="95"/>
      <c r="G52" s="9"/>
      <c r="H52" s="9"/>
      <c r="I52" s="9"/>
    </row>
    <row r="53" spans="1:18">
      <c r="A53" s="120"/>
      <c r="B53" s="141" t="s">
        <v>119</v>
      </c>
      <c r="C53" s="141"/>
      <c r="D53" s="141"/>
      <c r="E53" s="96"/>
      <c r="F53" s="97"/>
      <c r="G53" s="9"/>
      <c r="H53" s="9"/>
      <c r="I53" s="9"/>
    </row>
    <row r="54" spans="1:18" ht="13.5" thickBot="1">
      <c r="A54" s="120"/>
      <c r="B54" s="141" t="s">
        <v>110</v>
      </c>
      <c r="C54" s="141"/>
      <c r="D54" s="141"/>
      <c r="E54" s="98"/>
      <c r="F54" s="99"/>
      <c r="G54" s="9"/>
      <c r="H54" s="9"/>
      <c r="I54" s="9"/>
    </row>
    <row r="55" spans="1:18" ht="13.5" thickTop="1">
      <c r="A55" s="120"/>
      <c r="B55" s="141"/>
      <c r="C55" s="141"/>
      <c r="D55" s="141"/>
      <c r="E55" s="27" t="str">
        <f>IF(E54="","",IF(E54=15000," Correct!"," Try again!"))</f>
        <v/>
      </c>
      <c r="F55" s="93" t="str">
        <f>IF(F54="","",IF(AND(F54&gt;=0.83,F54&lt;=0.84),"Correct!","Try again!"))</f>
        <v/>
      </c>
      <c r="G55" s="9"/>
      <c r="H55" s="9"/>
      <c r="I55" s="9"/>
      <c r="J55"/>
      <c r="K55"/>
      <c r="L55"/>
      <c r="M55"/>
      <c r="N55"/>
      <c r="O55"/>
      <c r="P55"/>
      <c r="Q55"/>
      <c r="R55"/>
    </row>
    <row r="56" spans="1:18">
      <c r="A56" s="120"/>
      <c r="B56" s="141" t="s">
        <v>106</v>
      </c>
      <c r="C56" s="141"/>
      <c r="D56" s="141"/>
      <c r="E56" s="9"/>
      <c r="F56" s="9"/>
      <c r="G56" s="9"/>
      <c r="H56" s="9"/>
      <c r="I56" s="9"/>
      <c r="J56"/>
      <c r="K56"/>
      <c r="L56"/>
      <c r="M56"/>
      <c r="N56"/>
      <c r="O56"/>
      <c r="P56"/>
      <c r="Q56"/>
      <c r="R56"/>
    </row>
    <row r="57" spans="1:18">
      <c r="A57" s="120"/>
      <c r="B57" s="136"/>
      <c r="C57" s="139"/>
      <c r="D57" s="139"/>
      <c r="E57" s="139"/>
      <c r="F57" s="139"/>
      <c r="G57" s="139"/>
      <c r="H57" s="139"/>
      <c r="I57" s="9"/>
      <c r="J57"/>
      <c r="K57"/>
      <c r="L57"/>
      <c r="M57"/>
      <c r="N57"/>
      <c r="O57"/>
      <c r="P57"/>
      <c r="Q57"/>
      <c r="R57"/>
    </row>
    <row r="58" spans="1:18">
      <c r="A58" s="120"/>
      <c r="B58" s="139"/>
      <c r="C58" s="139"/>
      <c r="D58" s="139"/>
      <c r="E58" s="139"/>
      <c r="F58" s="139"/>
      <c r="G58" s="139"/>
      <c r="H58" s="139"/>
      <c r="I58" s="9"/>
      <c r="J58"/>
      <c r="K58" s="135"/>
      <c r="L58" s="135"/>
      <c r="M58" s="135"/>
      <c r="N58" s="135"/>
      <c r="O58" s="135"/>
      <c r="P58" s="135"/>
      <c r="Q58" s="135"/>
      <c r="R58"/>
    </row>
    <row r="59" spans="1:18">
      <c r="A59" s="120"/>
      <c r="B59" s="139"/>
      <c r="C59" s="139"/>
      <c r="D59" s="139"/>
      <c r="E59" s="139"/>
      <c r="F59" s="139"/>
      <c r="G59" s="139"/>
      <c r="H59" s="139"/>
      <c r="I59" s="9"/>
      <c r="J59"/>
      <c r="K59" s="135"/>
      <c r="L59" s="135"/>
      <c r="M59" s="135"/>
      <c r="N59" s="135"/>
      <c r="O59" s="135"/>
      <c r="P59" s="135"/>
      <c r="Q59" s="135"/>
      <c r="R59"/>
    </row>
    <row r="60" spans="1:18">
      <c r="A60" s="120"/>
      <c r="B60" s="139"/>
      <c r="C60" s="139"/>
      <c r="D60" s="139"/>
      <c r="E60" s="139"/>
      <c r="F60" s="139"/>
      <c r="G60" s="139"/>
      <c r="H60" s="139"/>
      <c r="I60" s="9"/>
      <c r="J60"/>
      <c r="K60"/>
      <c r="L60"/>
      <c r="M60"/>
      <c r="N60"/>
      <c r="O60"/>
      <c r="P60"/>
      <c r="Q60"/>
      <c r="R60"/>
    </row>
    <row r="61" spans="1:18">
      <c r="A61" s="120"/>
      <c r="B61" s="139"/>
      <c r="C61" s="139"/>
      <c r="D61" s="139"/>
      <c r="E61" s="139"/>
      <c r="F61" s="139"/>
      <c r="G61" s="139"/>
      <c r="H61" s="139"/>
      <c r="I61" s="9"/>
      <c r="J61"/>
      <c r="K61"/>
      <c r="L61"/>
      <c r="M61"/>
      <c r="N61"/>
      <c r="O61"/>
      <c r="P61"/>
      <c r="Q61"/>
      <c r="R61"/>
    </row>
    <row r="62" spans="1:18">
      <c r="A62" s="120"/>
      <c r="B62" s="139"/>
      <c r="C62" s="139"/>
      <c r="D62" s="139"/>
      <c r="E62" s="139"/>
      <c r="F62" s="139"/>
      <c r="G62" s="139"/>
      <c r="H62" s="139"/>
      <c r="I62" s="9"/>
      <c r="J62"/>
      <c r="K62"/>
      <c r="L62"/>
      <c r="M62"/>
      <c r="N62"/>
      <c r="O62"/>
      <c r="P62"/>
      <c r="Q62"/>
      <c r="R62"/>
    </row>
    <row r="63" spans="1:18">
      <c r="A63" s="120"/>
      <c r="B63" s="140"/>
      <c r="C63" s="140"/>
      <c r="D63" s="140"/>
      <c r="E63" s="140"/>
      <c r="F63" s="140"/>
      <c r="G63" s="140"/>
      <c r="H63" s="140"/>
      <c r="I63" s="9"/>
      <c r="J63"/>
      <c r="K63"/>
      <c r="L63"/>
      <c r="M63"/>
      <c r="N63"/>
      <c r="O63"/>
      <c r="P63"/>
      <c r="Q63"/>
      <c r="R63"/>
    </row>
    <row r="64" spans="1:18">
      <c r="A64" s="120"/>
      <c r="B64" s="9"/>
      <c r="C64" s="9"/>
      <c r="D64" s="9"/>
      <c r="E64" s="9"/>
      <c r="F64" s="9"/>
      <c r="G64" s="9"/>
      <c r="H64" s="9"/>
      <c r="I64" s="9"/>
      <c r="J64"/>
      <c r="K64"/>
      <c r="L64"/>
      <c r="M64"/>
      <c r="N64"/>
      <c r="O64"/>
      <c r="P64"/>
      <c r="Q64"/>
      <c r="R64"/>
    </row>
  </sheetData>
  <sheetProtection password="C690" sheet="1" objects="1" scenarios="1" selectLockedCells="1"/>
  <mergeCells count="48">
    <mergeCell ref="B56:D56"/>
    <mergeCell ref="B40:D40"/>
    <mergeCell ref="B41:D41"/>
    <mergeCell ref="B42:D42"/>
    <mergeCell ref="B43:D43"/>
    <mergeCell ref="B49:D49"/>
    <mergeCell ref="B50:D50"/>
    <mergeCell ref="B37:D37"/>
    <mergeCell ref="B38:D38"/>
    <mergeCell ref="B39:D39"/>
    <mergeCell ref="B53:D53"/>
    <mergeCell ref="B54:D54"/>
    <mergeCell ref="B55:D55"/>
    <mergeCell ref="B27:D27"/>
    <mergeCell ref="B28:D28"/>
    <mergeCell ref="B29:D29"/>
    <mergeCell ref="B30:D30"/>
    <mergeCell ref="B31:D31"/>
    <mergeCell ref="B35:F35"/>
    <mergeCell ref="B34:F34"/>
    <mergeCell ref="B21:D21"/>
    <mergeCell ref="B22:D22"/>
    <mergeCell ref="B23:D23"/>
    <mergeCell ref="B24:D24"/>
    <mergeCell ref="B25:D25"/>
    <mergeCell ref="B26:D26"/>
    <mergeCell ref="B15:D15"/>
    <mergeCell ref="B16:D16"/>
    <mergeCell ref="B17:D17"/>
    <mergeCell ref="B18:D18"/>
    <mergeCell ref="B19:D19"/>
    <mergeCell ref="B20:D20"/>
    <mergeCell ref="C1:D1"/>
    <mergeCell ref="B7:H7"/>
    <mergeCell ref="B6:H6"/>
    <mergeCell ref="B5:H5"/>
    <mergeCell ref="C3:D3"/>
    <mergeCell ref="B12:D12"/>
    <mergeCell ref="K45:Q45"/>
    <mergeCell ref="B44:H48"/>
    <mergeCell ref="K58:Q58"/>
    <mergeCell ref="K59:Q59"/>
    <mergeCell ref="B57:H63"/>
    <mergeCell ref="C2:D2"/>
    <mergeCell ref="B51:D51"/>
    <mergeCell ref="B52:D52"/>
    <mergeCell ref="B13:D13"/>
    <mergeCell ref="B14:D14"/>
  </mergeCells>
  <phoneticPr fontId="0" type="noConversion"/>
  <dataValidations count="2">
    <dataValidation type="list" allowBlank="1" showInputMessage="1" showErrorMessage="1" sqref="H12 H14:H21 H24:H31">
      <formula1>"F, U"</formula1>
    </dataValidation>
    <dataValidation type="list" allowBlank="1" showInputMessage="1" showErrorMessage="1" sqref="H23">
      <formula1>"F, U, "</formula1>
    </dataValidation>
  </dataValidations>
  <printOptions horizontalCentered="1" gridLinesSet="0"/>
  <pageMargins left="0" right="0" top="0.83" bottom="0.25" header="0.85" footer="0.5"/>
  <pageSetup scale="105" orientation="portrait" r:id="rId1"/>
  <headerFooter alignWithMargins="0"/>
  <rowBreaks count="1" manualBreakCount="1">
    <brk id="33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57"/>
  <sheetViews>
    <sheetView showGridLines="0" workbookViewId="0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31" width="12.7109375" customWidth="1"/>
  </cols>
  <sheetData>
    <row r="1" spans="1:9">
      <c r="A1" s="143" t="s">
        <v>135</v>
      </c>
      <c r="B1" s="143"/>
      <c r="C1" s="143"/>
      <c r="D1" s="5"/>
      <c r="E1" s="5"/>
      <c r="F1" s="4"/>
      <c r="G1" s="4"/>
    </row>
    <row r="2" spans="1:9">
      <c r="B2" s="5"/>
      <c r="C2" s="5"/>
      <c r="D2" s="5"/>
      <c r="E2" s="5"/>
      <c r="F2" s="4"/>
      <c r="G2" s="4"/>
    </row>
    <row r="3" spans="1:9">
      <c r="A3" s="120"/>
      <c r="B3" s="123" t="s">
        <v>125</v>
      </c>
      <c r="C3" s="123"/>
      <c r="D3" s="123"/>
      <c r="E3" s="123"/>
      <c r="F3" s="123"/>
      <c r="G3" s="11"/>
    </row>
    <row r="4" spans="1:9">
      <c r="A4" s="120"/>
      <c r="B4" s="123" t="s">
        <v>118</v>
      </c>
      <c r="C4" s="123"/>
      <c r="D4" s="123"/>
      <c r="E4" s="123"/>
      <c r="F4" s="123"/>
      <c r="G4" s="11"/>
    </row>
    <row r="5" spans="1:9">
      <c r="A5" s="120"/>
      <c r="B5" s="123" t="s">
        <v>126</v>
      </c>
      <c r="C5" s="123"/>
      <c r="D5" s="123"/>
      <c r="E5" s="123"/>
      <c r="F5" s="123"/>
      <c r="G5" s="11"/>
    </row>
    <row r="6" spans="1:9">
      <c r="A6" s="120"/>
      <c r="B6" s="11"/>
      <c r="C6" s="11"/>
      <c r="D6" s="11"/>
      <c r="E6" s="11"/>
      <c r="F6" s="11"/>
      <c r="G6" s="11"/>
    </row>
    <row r="7" spans="1:9">
      <c r="A7" s="120"/>
      <c r="B7" s="129" t="s">
        <v>66</v>
      </c>
      <c r="C7" s="129"/>
      <c r="D7" s="129"/>
      <c r="E7" s="13"/>
      <c r="F7" s="10">
        <v>3000000</v>
      </c>
      <c r="G7" s="11"/>
    </row>
    <row r="8" spans="1:9">
      <c r="A8" s="120"/>
      <c r="B8" s="129" t="s">
        <v>67</v>
      </c>
      <c r="C8" s="129"/>
      <c r="D8" s="129"/>
      <c r="E8" s="13"/>
      <c r="F8" s="13"/>
      <c r="G8" s="11"/>
    </row>
    <row r="9" spans="1:9">
      <c r="A9" s="120"/>
      <c r="B9" s="129" t="s">
        <v>68</v>
      </c>
      <c r="C9" s="129"/>
      <c r="D9" s="129"/>
      <c r="E9" s="10">
        <v>975000</v>
      </c>
      <c r="F9" s="13"/>
      <c r="G9" s="11"/>
      <c r="I9" s="33"/>
    </row>
    <row r="10" spans="1:9">
      <c r="A10" s="120"/>
      <c r="B10" s="129" t="s">
        <v>69</v>
      </c>
      <c r="C10" s="129"/>
      <c r="D10" s="129"/>
      <c r="E10" s="13">
        <v>225000</v>
      </c>
      <c r="F10" s="13"/>
      <c r="G10" s="11"/>
      <c r="I10" s="33"/>
    </row>
    <row r="11" spans="1:9">
      <c r="A11" s="120"/>
      <c r="B11" s="129" t="s">
        <v>70</v>
      </c>
      <c r="C11" s="129"/>
      <c r="D11" s="129"/>
      <c r="E11" s="18">
        <v>60000</v>
      </c>
      <c r="F11" s="18"/>
      <c r="G11" s="11"/>
      <c r="I11" s="33"/>
    </row>
    <row r="12" spans="1:9">
      <c r="A12" s="120"/>
      <c r="B12" s="129" t="s">
        <v>113</v>
      </c>
      <c r="C12" s="129"/>
      <c r="D12" s="129"/>
      <c r="E12" s="18">
        <v>300000</v>
      </c>
      <c r="F12" s="18"/>
      <c r="G12" s="11"/>
      <c r="I12" s="33"/>
    </row>
    <row r="13" spans="1:9">
      <c r="A13" s="120"/>
      <c r="B13" s="142" t="s">
        <v>127</v>
      </c>
      <c r="C13" s="129"/>
      <c r="D13" s="129"/>
      <c r="E13" s="18">
        <v>195000</v>
      </c>
      <c r="F13" s="18"/>
      <c r="G13" s="11"/>
      <c r="I13" s="33"/>
    </row>
    <row r="14" spans="1:9">
      <c r="A14" s="120"/>
      <c r="B14" s="129" t="s">
        <v>72</v>
      </c>
      <c r="C14" s="129"/>
      <c r="D14" s="129"/>
      <c r="E14" s="29">
        <v>200000</v>
      </c>
      <c r="F14" s="29">
        <f>SUM(E9:E14)</f>
        <v>1955000</v>
      </c>
      <c r="G14" s="11"/>
      <c r="I14" s="33"/>
    </row>
    <row r="15" spans="1:9">
      <c r="A15" s="120"/>
      <c r="B15" s="129" t="s">
        <v>74</v>
      </c>
      <c r="C15" s="129"/>
      <c r="D15" s="129"/>
      <c r="E15" s="18"/>
      <c r="F15" s="18">
        <f>F7-F14</f>
        <v>1045000</v>
      </c>
      <c r="G15" s="11"/>
    </row>
    <row r="16" spans="1:9">
      <c r="A16" s="120"/>
      <c r="B16" s="129" t="s">
        <v>75</v>
      </c>
      <c r="C16" s="129"/>
      <c r="D16" s="129"/>
      <c r="E16" s="18"/>
      <c r="F16" s="18"/>
      <c r="G16" s="11"/>
    </row>
    <row r="17" spans="1:10">
      <c r="A17" s="120"/>
      <c r="B17" s="129" t="s">
        <v>76</v>
      </c>
      <c r="C17" s="129"/>
      <c r="D17" s="129"/>
      <c r="E17" s="18">
        <v>75000</v>
      </c>
      <c r="F17" s="18"/>
      <c r="G17" s="11"/>
      <c r="I17" s="33"/>
    </row>
    <row r="18" spans="1:10">
      <c r="A18" s="120"/>
      <c r="B18" s="129" t="s">
        <v>77</v>
      </c>
      <c r="C18" s="129"/>
      <c r="D18" s="129"/>
      <c r="E18" s="18">
        <v>105000</v>
      </c>
      <c r="F18" s="18"/>
      <c r="G18" s="11"/>
      <c r="I18" s="33"/>
    </row>
    <row r="19" spans="1:10">
      <c r="A19" s="120"/>
      <c r="B19" s="129" t="s">
        <v>111</v>
      </c>
      <c r="C19" s="129"/>
      <c r="D19" s="129"/>
      <c r="E19" s="29">
        <v>250000</v>
      </c>
      <c r="F19" s="18">
        <f>SUM(E17:E19)</f>
        <v>430000</v>
      </c>
      <c r="G19" s="11"/>
      <c r="I19" s="33"/>
    </row>
    <row r="20" spans="1:10">
      <c r="A20" s="120"/>
      <c r="B20" s="129" t="s">
        <v>79</v>
      </c>
      <c r="C20" s="129"/>
      <c r="D20" s="129"/>
      <c r="E20" s="18"/>
      <c r="F20" s="18"/>
      <c r="G20" s="11"/>
    </row>
    <row r="21" spans="1:10">
      <c r="A21" s="120"/>
      <c r="B21" s="129" t="s">
        <v>80</v>
      </c>
      <c r="C21" s="129"/>
      <c r="D21" s="129"/>
      <c r="E21" s="18">
        <v>125000</v>
      </c>
      <c r="F21" s="18"/>
      <c r="G21" s="11"/>
      <c r="I21" s="33"/>
    </row>
    <row r="22" spans="1:10">
      <c r="A22" s="120"/>
      <c r="B22" s="129" t="s">
        <v>81</v>
      </c>
      <c r="C22" s="129"/>
      <c r="D22" s="129"/>
      <c r="E22" s="18">
        <v>241000</v>
      </c>
      <c r="F22" s="18"/>
      <c r="G22" s="11"/>
      <c r="I22" s="33"/>
    </row>
    <row r="23" spans="1:10">
      <c r="A23" s="120"/>
      <c r="B23" s="129" t="s">
        <v>83</v>
      </c>
      <c r="C23" s="129"/>
      <c r="D23" s="129"/>
      <c r="E23" s="29">
        <v>90000</v>
      </c>
      <c r="F23" s="30">
        <f>SUM(E21:E23)</f>
        <v>456000</v>
      </c>
      <c r="G23" s="11"/>
      <c r="I23" s="33"/>
      <c r="J23" s="34"/>
    </row>
    <row r="24" spans="1:10" ht="13.5" thickBot="1">
      <c r="A24" s="120"/>
      <c r="B24" s="129" t="s">
        <v>85</v>
      </c>
      <c r="C24" s="129"/>
      <c r="D24" s="129"/>
      <c r="E24" s="13"/>
      <c r="F24" s="15">
        <f>F15-F19-F23</f>
        <v>159000</v>
      </c>
      <c r="G24" s="11"/>
      <c r="J24" s="35"/>
    </row>
    <row r="25" spans="1:10" ht="13.5" thickTop="1">
      <c r="A25" s="120"/>
      <c r="B25" s="129"/>
      <c r="C25" s="129"/>
      <c r="D25" s="129"/>
      <c r="E25" s="11"/>
      <c r="F25" s="11"/>
      <c r="G25" s="11"/>
      <c r="J25" s="34"/>
    </row>
    <row r="26" spans="1:10">
      <c r="A26" s="120"/>
      <c r="B26" s="129" t="s">
        <v>112</v>
      </c>
      <c r="C26" s="129"/>
      <c r="D26" s="129"/>
      <c r="E26" s="11"/>
      <c r="F26" s="11"/>
      <c r="G26" s="11"/>
    </row>
    <row r="27" spans="1:10">
      <c r="A27" s="120"/>
      <c r="B27" s="142" t="s">
        <v>128</v>
      </c>
      <c r="C27" s="129"/>
      <c r="D27" s="129"/>
      <c r="E27" s="18">
        <v>15000</v>
      </c>
      <c r="F27" s="8"/>
      <c r="G27" s="11"/>
    </row>
    <row r="28" spans="1:10">
      <c r="A28" s="120"/>
      <c r="B28" s="129"/>
      <c r="C28" s="129"/>
      <c r="D28" s="129"/>
      <c r="E28" s="18"/>
      <c r="F28" s="8"/>
      <c r="G28" s="11"/>
    </row>
    <row r="29" spans="1:10">
      <c r="B29" s="3"/>
      <c r="C29" s="3"/>
      <c r="D29" s="3"/>
      <c r="E29" s="4"/>
      <c r="F29" s="4"/>
      <c r="G29" s="4"/>
    </row>
    <row r="30" spans="1:10">
      <c r="A30" s="120"/>
      <c r="B30" s="123" t="s">
        <v>125</v>
      </c>
      <c r="C30" s="123"/>
      <c r="D30" s="123"/>
      <c r="E30" s="123"/>
      <c r="F30" s="123"/>
      <c r="G30" s="11"/>
    </row>
    <row r="31" spans="1:10">
      <c r="A31" s="120"/>
      <c r="B31" s="123" t="s">
        <v>89</v>
      </c>
      <c r="C31" s="123"/>
      <c r="D31" s="123"/>
      <c r="E31" s="123"/>
      <c r="F31" s="123"/>
      <c r="G31" s="11"/>
    </row>
    <row r="32" spans="1:10">
      <c r="A32" s="120"/>
      <c r="B32" s="123" t="s">
        <v>126</v>
      </c>
      <c r="C32" s="123"/>
      <c r="D32" s="123"/>
      <c r="E32" s="123"/>
      <c r="F32" s="123"/>
      <c r="G32" s="8"/>
    </row>
    <row r="33" spans="1:7">
      <c r="A33" s="120"/>
      <c r="B33" s="8"/>
      <c r="C33" s="8"/>
      <c r="D33" s="8"/>
      <c r="E33" s="8"/>
      <c r="F33" s="8"/>
      <c r="G33" s="8"/>
    </row>
    <row r="34" spans="1:7">
      <c r="A34" s="120"/>
      <c r="B34" s="142" t="s">
        <v>129</v>
      </c>
      <c r="C34" s="129"/>
      <c r="D34" s="129"/>
      <c r="E34" s="8"/>
      <c r="F34" s="10">
        <v>3648000</v>
      </c>
      <c r="G34" s="8"/>
    </row>
    <row r="35" spans="1:7">
      <c r="A35" s="120"/>
      <c r="B35" s="129" t="s">
        <v>67</v>
      </c>
      <c r="C35" s="129"/>
      <c r="D35" s="129"/>
      <c r="E35" s="8"/>
      <c r="F35" s="8"/>
      <c r="G35" s="8"/>
    </row>
    <row r="36" spans="1:7">
      <c r="A36" s="120"/>
      <c r="B36" s="129" t="s">
        <v>68</v>
      </c>
      <c r="C36" s="129"/>
      <c r="D36" s="129"/>
      <c r="E36" s="10">
        <v>1185000</v>
      </c>
      <c r="F36" s="13"/>
      <c r="G36" s="8"/>
    </row>
    <row r="37" spans="1:7">
      <c r="A37" s="120"/>
      <c r="B37" s="129" t="s">
        <v>69</v>
      </c>
      <c r="C37" s="129"/>
      <c r="D37" s="129"/>
      <c r="E37" s="13">
        <v>278000</v>
      </c>
      <c r="F37" s="13"/>
      <c r="G37" s="8"/>
    </row>
    <row r="38" spans="1:7">
      <c r="A38" s="120"/>
      <c r="B38" s="129" t="s">
        <v>70</v>
      </c>
      <c r="C38" s="129"/>
      <c r="D38" s="129"/>
      <c r="E38" s="18">
        <v>63000</v>
      </c>
      <c r="F38" s="18"/>
      <c r="G38" s="8"/>
    </row>
    <row r="39" spans="1:7">
      <c r="A39" s="120"/>
      <c r="B39" s="129" t="s">
        <v>96</v>
      </c>
      <c r="C39" s="129"/>
      <c r="D39" s="129"/>
      <c r="E39" s="18">
        <v>300000</v>
      </c>
      <c r="F39" s="18"/>
      <c r="G39" s="11"/>
    </row>
    <row r="40" spans="1:7">
      <c r="A40" s="120"/>
      <c r="B40" s="142" t="s">
        <v>130</v>
      </c>
      <c r="C40" s="129"/>
      <c r="D40" s="129"/>
      <c r="E40" s="18">
        <v>200500</v>
      </c>
      <c r="F40" s="18"/>
      <c r="G40" s="11"/>
    </row>
    <row r="41" spans="1:7">
      <c r="A41" s="120"/>
      <c r="B41" s="129" t="s">
        <v>72</v>
      </c>
      <c r="C41" s="129"/>
      <c r="D41" s="129"/>
      <c r="E41" s="29">
        <v>210000</v>
      </c>
      <c r="F41" s="29">
        <f>SUM(E36:E41)</f>
        <v>2236500</v>
      </c>
      <c r="G41" s="8"/>
    </row>
    <row r="42" spans="1:7">
      <c r="A42" s="120"/>
      <c r="B42" s="129" t="s">
        <v>74</v>
      </c>
      <c r="C42" s="129"/>
      <c r="D42" s="129"/>
      <c r="E42" s="18"/>
      <c r="F42" s="18">
        <f>F34-F41</f>
        <v>1411500</v>
      </c>
      <c r="G42" s="8"/>
    </row>
    <row r="43" spans="1:7">
      <c r="A43" s="120"/>
      <c r="B43" s="129" t="s">
        <v>75</v>
      </c>
      <c r="C43" s="129"/>
      <c r="D43" s="129"/>
      <c r="E43" s="18"/>
      <c r="F43" s="18"/>
      <c r="G43" s="8"/>
    </row>
    <row r="44" spans="1:7">
      <c r="A44" s="120"/>
      <c r="B44" s="129" t="s">
        <v>76</v>
      </c>
      <c r="C44" s="129"/>
      <c r="D44" s="129"/>
      <c r="E44" s="18">
        <v>87500</v>
      </c>
      <c r="F44" s="18"/>
      <c r="G44" s="8"/>
    </row>
    <row r="45" spans="1:7">
      <c r="A45" s="120"/>
      <c r="B45" s="129" t="s">
        <v>77</v>
      </c>
      <c r="C45" s="129"/>
      <c r="D45" s="129"/>
      <c r="E45" s="18">
        <v>118500</v>
      </c>
      <c r="F45" s="18"/>
      <c r="G45" s="8"/>
    </row>
    <row r="46" spans="1:7">
      <c r="A46" s="120"/>
      <c r="B46" s="129" t="s">
        <v>92</v>
      </c>
      <c r="C46" s="129"/>
      <c r="D46" s="129"/>
      <c r="E46" s="29">
        <v>268000</v>
      </c>
      <c r="F46" s="18">
        <f>SUM(E44:E46)</f>
        <v>474000</v>
      </c>
      <c r="G46" s="8"/>
    </row>
    <row r="47" spans="1:7">
      <c r="A47" s="120"/>
      <c r="B47" s="129" t="s">
        <v>79</v>
      </c>
      <c r="C47" s="129"/>
      <c r="D47" s="129"/>
      <c r="E47" s="18"/>
      <c r="F47" s="18"/>
      <c r="G47" s="8"/>
    </row>
    <row r="48" spans="1:7">
      <c r="A48" s="120"/>
      <c r="B48" s="129" t="s">
        <v>80</v>
      </c>
      <c r="C48" s="129"/>
      <c r="D48" s="129"/>
      <c r="E48" s="18">
        <v>132000</v>
      </c>
      <c r="F48" s="18"/>
      <c r="G48" s="8"/>
    </row>
    <row r="49" spans="1:7">
      <c r="A49" s="120"/>
      <c r="B49" s="129" t="s">
        <v>81</v>
      </c>
      <c r="C49" s="129"/>
      <c r="D49" s="129"/>
      <c r="E49" s="18">
        <v>241000</v>
      </c>
      <c r="F49" s="18"/>
      <c r="G49" s="8"/>
    </row>
    <row r="50" spans="1:7">
      <c r="A50" s="120"/>
      <c r="B50" s="129" t="s">
        <v>83</v>
      </c>
      <c r="C50" s="129"/>
      <c r="D50" s="129"/>
      <c r="E50" s="29">
        <v>93500</v>
      </c>
      <c r="F50" s="30">
        <f>SUM(E48:E50)</f>
        <v>466500</v>
      </c>
      <c r="G50" s="8"/>
    </row>
    <row r="51" spans="1:7" ht="13.5" thickBot="1">
      <c r="A51" s="120"/>
      <c r="B51" s="129" t="s">
        <v>85</v>
      </c>
      <c r="C51" s="129"/>
      <c r="D51" s="129"/>
      <c r="E51" s="13"/>
      <c r="F51" s="15">
        <f>F42-F46-F50</f>
        <v>471000</v>
      </c>
      <c r="G51" s="8"/>
    </row>
    <row r="52" spans="1:7" ht="13.5" thickTop="1">
      <c r="A52" s="120"/>
      <c r="B52" s="129"/>
      <c r="C52" s="129"/>
      <c r="D52" s="129"/>
      <c r="E52" s="8"/>
      <c r="F52" s="8"/>
      <c r="G52" s="8"/>
    </row>
    <row r="53" spans="1:7">
      <c r="A53" s="120"/>
      <c r="B53" s="144" t="s">
        <v>57</v>
      </c>
      <c r="C53" s="144"/>
      <c r="D53" s="144"/>
      <c r="E53" s="8"/>
      <c r="F53" s="16"/>
      <c r="G53" s="8"/>
    </row>
    <row r="54" spans="1:7">
      <c r="A54" s="120"/>
      <c r="B54" s="129" t="s">
        <v>97</v>
      </c>
      <c r="C54" s="129"/>
      <c r="D54" s="129"/>
      <c r="E54" s="9"/>
      <c r="F54" s="8"/>
      <c r="G54" s="8"/>
    </row>
    <row r="55" spans="1:7">
      <c r="A55" s="120"/>
      <c r="B55" s="129" t="s">
        <v>98</v>
      </c>
      <c r="C55" s="129"/>
      <c r="D55" s="129"/>
      <c r="E55" s="10">
        <v>36000</v>
      </c>
      <c r="F55" s="8" t="s">
        <v>32</v>
      </c>
      <c r="G55" s="16"/>
    </row>
    <row r="56" spans="1:7">
      <c r="A56" s="120"/>
      <c r="B56" s="129" t="s">
        <v>99</v>
      </c>
      <c r="C56" s="129"/>
      <c r="D56" s="129"/>
      <c r="E56" s="12">
        <v>9000</v>
      </c>
      <c r="F56" s="8" t="s">
        <v>33</v>
      </c>
      <c r="G56" s="16"/>
    </row>
    <row r="57" spans="1:7">
      <c r="A57" s="120"/>
      <c r="B57" s="16"/>
      <c r="C57" s="16"/>
      <c r="D57" s="16"/>
      <c r="E57" s="16"/>
      <c r="F57" s="16"/>
      <c r="G57" s="16"/>
    </row>
  </sheetData>
  <sheetProtection password="C690" sheet="1" objects="1" scenarios="1" selectLockedCells="1" selectUnlockedCells="1"/>
  <mergeCells count="52">
    <mergeCell ref="A1:C1"/>
    <mergeCell ref="B51:D51"/>
    <mergeCell ref="B52:D52"/>
    <mergeCell ref="B53:D53"/>
    <mergeCell ref="B54:D54"/>
    <mergeCell ref="B55:D55"/>
    <mergeCell ref="B39:D39"/>
    <mergeCell ref="B40:D40"/>
    <mergeCell ref="B41:D41"/>
    <mergeCell ref="B42:D42"/>
    <mergeCell ref="B56:D56"/>
    <mergeCell ref="B45:D45"/>
    <mergeCell ref="B46:D46"/>
    <mergeCell ref="B47:D47"/>
    <mergeCell ref="B48:D48"/>
    <mergeCell ref="B49:D49"/>
    <mergeCell ref="B50:D50"/>
    <mergeCell ref="B43:D43"/>
    <mergeCell ref="B44:D44"/>
    <mergeCell ref="B28:D28"/>
    <mergeCell ref="B34:D34"/>
    <mergeCell ref="B35:D35"/>
    <mergeCell ref="B36:D36"/>
    <mergeCell ref="B37:D37"/>
    <mergeCell ref="B38:D38"/>
    <mergeCell ref="B32:F32"/>
    <mergeCell ref="B31:F31"/>
    <mergeCell ref="B30:F30"/>
    <mergeCell ref="B22:D22"/>
    <mergeCell ref="B23:D23"/>
    <mergeCell ref="B24:D24"/>
    <mergeCell ref="B25:D25"/>
    <mergeCell ref="B26:D26"/>
    <mergeCell ref="B27:D27"/>
    <mergeCell ref="B16:D16"/>
    <mergeCell ref="B17:D17"/>
    <mergeCell ref="B18:D18"/>
    <mergeCell ref="B19:D19"/>
    <mergeCell ref="B20:D20"/>
    <mergeCell ref="B21:D21"/>
    <mergeCell ref="B10:D10"/>
    <mergeCell ref="B11:D11"/>
    <mergeCell ref="B12:D12"/>
    <mergeCell ref="B13:D13"/>
    <mergeCell ref="B14:D14"/>
    <mergeCell ref="B15:D15"/>
    <mergeCell ref="B9:D9"/>
    <mergeCell ref="B5:F5"/>
    <mergeCell ref="B4:F4"/>
    <mergeCell ref="B3:F3"/>
    <mergeCell ref="B7:D7"/>
    <mergeCell ref="B8:D8"/>
  </mergeCells>
  <phoneticPr fontId="0" type="noConversion"/>
  <printOptions horizontalCentered="1"/>
  <pageMargins left="0.75" right="0.75" top="0.47" bottom="0.22" header="0.65" footer="0.27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P21-01A</vt:lpstr>
      <vt:lpstr>Given P21-01A</vt:lpstr>
      <vt:lpstr>P21-04A</vt:lpstr>
      <vt:lpstr>Given P21-04A</vt:lpstr>
      <vt:lpstr>'P21-04A'!Print_Area</vt:lpstr>
      <vt:lpstr>'P21-01A'!Print_Titles</vt:lpstr>
      <vt:lpstr>'P21-04A'!Print_Titles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2012-12-08T01:36:41Z</cp:lastPrinted>
  <dcterms:created xsi:type="dcterms:W3CDTF">2001-04-06T17:09:55Z</dcterms:created>
  <dcterms:modified xsi:type="dcterms:W3CDTF">2012-12-12T01:25:15Z</dcterms:modified>
</cp:coreProperties>
</file>