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22-01A" sheetId="1" r:id="rId1"/>
    <sheet name="Given P22-01A" sheetId="4" r:id="rId2"/>
    <sheet name="P22-02A" sheetId="2" r:id="rId3"/>
    <sheet name="Given P22-02A" sheetId="3" r:id="rId4"/>
  </sheets>
  <definedNames>
    <definedName name="_xlnm.Print_Area" localSheetId="0">'P22-01A'!$A$1:$H$66</definedName>
    <definedName name="_xlnm.Print_Titles" localSheetId="0">'P22-01A'!$1:$4</definedName>
    <definedName name="_xlnm.Print_Titles" localSheetId="2">'P22-02A'!$1:$4</definedName>
  </definedNames>
  <calcPr calcId="125725" fullCalcOnLoad="1"/>
</workbook>
</file>

<file path=xl/calcChain.xml><?xml version="1.0" encoding="utf-8"?>
<calcChain xmlns="http://schemas.openxmlformats.org/spreadsheetml/2006/main">
  <c r="F26" i="2"/>
  <c r="G26"/>
  <c r="E26"/>
  <c r="I25"/>
  <c r="I24"/>
  <c r="I18"/>
  <c r="I16"/>
  <c r="I14"/>
  <c r="I12"/>
  <c r="I11"/>
  <c r="I10"/>
  <c r="G68"/>
  <c r="F68"/>
  <c r="E68"/>
  <c r="F62"/>
  <c r="G62"/>
  <c r="F54"/>
  <c r="E54"/>
  <c r="G49"/>
  <c r="E49"/>
  <c r="F49"/>
  <c r="G40"/>
  <c r="F40"/>
  <c r="E40"/>
  <c r="G34"/>
  <c r="F34"/>
  <c r="E34"/>
  <c r="E15" i="4"/>
  <c r="G54" i="2"/>
  <c r="I15"/>
  <c r="I17"/>
  <c r="F11" i="3"/>
  <c r="F17"/>
  <c r="F22"/>
  <c r="F23"/>
  <c r="F24"/>
  <c r="E25" i="1"/>
  <c r="G10"/>
  <c r="G9"/>
  <c r="E12" i="4"/>
  <c r="E11" i="3"/>
  <c r="E24"/>
  <c r="E17"/>
  <c r="E22"/>
  <c r="E23"/>
  <c r="G21"/>
  <c r="G20"/>
  <c r="G19"/>
  <c r="G17"/>
  <c r="G16"/>
  <c r="G15"/>
  <c r="G14"/>
  <c r="G13"/>
  <c r="G11"/>
  <c r="G10"/>
  <c r="G9"/>
  <c r="D24" i="1"/>
  <c r="G23" i="3"/>
  <c r="G22"/>
  <c r="I20" i="2"/>
  <c r="G24" i="3"/>
  <c r="F33" i="1"/>
  <c r="F25"/>
  <c r="E62" i="2"/>
  <c r="D40" i="1"/>
  <c r="I21" i="2"/>
  <c r="H38" i="1"/>
  <c r="G47"/>
  <c r="G53"/>
  <c r="F40"/>
  <c r="I22" i="2"/>
  <c r="H37" i="1"/>
  <c r="I23" i="2"/>
  <c r="G46" i="1"/>
  <c r="G52"/>
</calcChain>
</file>

<file path=xl/comments1.xml><?xml version="1.0" encoding="utf-8"?>
<comments xmlns="http://schemas.openxmlformats.org/spreadsheetml/2006/main">
  <authors>
    <author>x</author>
  </authors>
  <commentList>
    <comment ref="D9" authorId="0">
      <text>
        <r>
          <rPr>
            <sz val="8"/>
            <color indexed="81"/>
            <rFont val="Tahoma"/>
            <family val="2"/>
          </rPr>
          <t>Enter appropriate data in yellow cells. Your totals will be verified.</t>
        </r>
      </text>
    </comment>
    <comment ref="E18" authorId="0">
      <text>
        <r>
          <rPr>
            <sz val="8"/>
            <color indexed="81"/>
            <rFont val="Tahoma"/>
            <family val="2"/>
          </rPr>
          <t>Enter appropriate data in yellow cells. Your totals will be verified.</t>
        </r>
      </text>
    </comment>
    <comment ref="B58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Jack Terry</author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>Use the supporting calculations below to fill in the cells in this forecast where applicable.</t>
        </r>
      </text>
    </comment>
    <comment ref="E20" authorId="1">
      <text>
        <r>
          <rPr>
            <sz val="8"/>
            <color indexed="81"/>
            <rFont val="Tahoma"/>
            <family val="2"/>
          </rPr>
          <t>Use the supporting calculations for rent allocations (Note 4) located below.</t>
        </r>
      </text>
    </comment>
    <comment ref="E21" authorId="1">
      <text>
        <r>
          <rPr>
            <sz val="8"/>
            <color indexed="81"/>
            <rFont val="Tahoma"/>
            <family val="2"/>
          </rPr>
          <t>Use the supporting calculations for utilities expense allocations (Note 4) located below.</t>
        </r>
      </text>
    </comment>
    <comment ref="E22" authorId="1">
      <text>
        <r>
          <rPr>
            <sz val="8"/>
            <color indexed="81"/>
            <rFont val="Tahoma"/>
            <family val="2"/>
          </rPr>
          <t>Use the supporting calculations for "Office Department Expenses" (Note 5) located below.</t>
        </r>
      </text>
    </comment>
    <comment ref="E31" authorId="1">
      <text>
        <r>
          <rPr>
            <sz val="8"/>
            <color indexed="81"/>
            <rFont val="Tahoma"/>
            <family val="2"/>
          </rPr>
          <t>Use the supporting calculations to complete the Income Statements above.</t>
        </r>
      </text>
    </comment>
    <comment ref="E37" authorId="1">
      <text>
        <r>
          <rPr>
            <sz val="8"/>
            <color indexed="81"/>
            <rFont val="Tahoma"/>
            <family val="2"/>
          </rPr>
          <t>Use the supporting calculations to complete the Income Statements above.</t>
        </r>
      </text>
    </comment>
    <comment ref="F60" authorId="0">
      <text>
        <r>
          <rPr>
            <b/>
            <sz val="8"/>
            <color indexed="81"/>
            <rFont val="Tahoma"/>
            <family val="2"/>
          </rPr>
          <t xml:space="preserve">HINT:  </t>
        </r>
        <r>
          <rPr>
            <sz val="8"/>
            <color indexed="81"/>
            <rFont val="Tahoma"/>
            <family val="2"/>
          </rPr>
          <t xml:space="preserve">Use the ROUNDDOWN function in this cell.  Round to three decimal places.
</t>
        </r>
      </text>
    </comment>
  </commentList>
</comments>
</file>

<file path=xl/sharedStrings.xml><?xml version="1.0" encoding="utf-8"?>
<sst xmlns="http://schemas.openxmlformats.org/spreadsheetml/2006/main" count="189" uniqueCount="125">
  <si>
    <t>Student Name:</t>
  </si>
  <si>
    <t>Class:</t>
  </si>
  <si>
    <t>Building Occupancy Cost:</t>
  </si>
  <si>
    <t>Part 1.  Costs assigned using previous method:</t>
  </si>
  <si>
    <t>Square</t>
  </si>
  <si>
    <t>Lighting expense</t>
  </si>
  <si>
    <t>Footage</t>
  </si>
  <si>
    <t>Rate</t>
  </si>
  <si>
    <t>Total</t>
  </si>
  <si>
    <t>Maintenance expense</t>
  </si>
  <si>
    <t>Square feet on each floor</t>
  </si>
  <si>
    <t>Part 2.  Costs assigned using market rates:</t>
  </si>
  <si>
    <t>Value-</t>
  </si>
  <si>
    <t>Usage</t>
  </si>
  <si>
    <t xml:space="preserve">  per square foot</t>
  </si>
  <si>
    <t>Based</t>
  </si>
  <si>
    <t>Market value of second-floor space</t>
  </si>
  <si>
    <t>Costs</t>
  </si>
  <si>
    <t>Value-based costs allocation:</t>
  </si>
  <si>
    <t>Value per</t>
  </si>
  <si>
    <t>Floor</t>
  </si>
  <si>
    <t>Sq. Ft.</t>
  </si>
  <si>
    <t>Total market value</t>
  </si>
  <si>
    <t>Market</t>
  </si>
  <si>
    <t>Allocated</t>
  </si>
  <si>
    <t>Cost per</t>
  </si>
  <si>
    <t>Value</t>
  </si>
  <si>
    <t>Cost</t>
  </si>
  <si>
    <t>Sq. Ft</t>
  </si>
  <si>
    <t>Usage-based costs allocation:</t>
  </si>
  <si>
    <t>Gas (heating) expense</t>
  </si>
  <si>
    <t>Average cost per square foot</t>
  </si>
  <si>
    <t>First floor department square feet</t>
  </si>
  <si>
    <t>Second floor department square feet</t>
  </si>
  <si>
    <t>Market value of first-floor space</t>
  </si>
  <si>
    <t>Department</t>
  </si>
  <si>
    <t>Departmental Income Statement</t>
  </si>
  <si>
    <t>Clocks</t>
  </si>
  <si>
    <t>Mirrors</t>
  </si>
  <si>
    <t>Combined</t>
  </si>
  <si>
    <t>Sales</t>
  </si>
  <si>
    <t>Cost of goods sold</t>
  </si>
  <si>
    <t>Gross profit</t>
  </si>
  <si>
    <t>Paintings</t>
  </si>
  <si>
    <t>Direct expenses:</t>
  </si>
  <si>
    <t xml:space="preserve">  Sales salaries</t>
  </si>
  <si>
    <t xml:space="preserve">  Advertising</t>
  </si>
  <si>
    <t xml:space="preserve">  Store supplies used</t>
  </si>
  <si>
    <t xml:space="preserve">  Depreciation of equipment</t>
  </si>
  <si>
    <t xml:space="preserve">  Total direct expenses</t>
  </si>
  <si>
    <t>Allocated expenses:</t>
  </si>
  <si>
    <t xml:space="preserve">  Rent expense</t>
  </si>
  <si>
    <t xml:space="preserve">  Utilities expense</t>
  </si>
  <si>
    <t xml:space="preserve">  Total allocated expenses</t>
  </si>
  <si>
    <t>Total expenses</t>
  </si>
  <si>
    <t>Net income</t>
  </si>
  <si>
    <t>Information on new department:</t>
  </si>
  <si>
    <t>Predicted sales</t>
  </si>
  <si>
    <t>Gross profit margin</t>
  </si>
  <si>
    <t>Sales salaries</t>
  </si>
  <si>
    <t>Advertising</t>
  </si>
  <si>
    <t>Store supplies</t>
  </si>
  <si>
    <t>Equipment depreciation</t>
  </si>
  <si>
    <t>Space used in clock dept.</t>
  </si>
  <si>
    <t>Growth rate</t>
  </si>
  <si>
    <t>Space used in mirror dept.</t>
  </si>
  <si>
    <t>Increased sales in clock and mirror</t>
  </si>
  <si>
    <t xml:space="preserve">  departments</t>
  </si>
  <si>
    <t>Percent of total</t>
  </si>
  <si>
    <t>Percent of total sales</t>
  </si>
  <si>
    <t xml:space="preserve">  department expenses</t>
  </si>
  <si>
    <t>Total occupancy cost</t>
  </si>
  <si>
    <t>Check figure:</t>
  </si>
  <si>
    <t>% of</t>
  </si>
  <si>
    <t>Totals</t>
  </si>
  <si>
    <t>Part 3:  Which allocation method would you prefer if you were a</t>
  </si>
  <si>
    <t>manager of a second-floor department?  Explain.</t>
  </si>
  <si>
    <t>One-fifth from clock to paintings</t>
  </si>
  <si>
    <t>Note 2 (Cost of Goods Sold):</t>
  </si>
  <si>
    <t>Note 3 (Store Supplies Used):</t>
  </si>
  <si>
    <t>Note 4 (Rent and Utilities):</t>
  </si>
  <si>
    <t>Note 5 (Office Department Expenses):</t>
  </si>
  <si>
    <t>Note 1 (Sales):</t>
  </si>
  <si>
    <t>Supporting Calculations</t>
  </si>
  <si>
    <t>Clock</t>
  </si>
  <si>
    <t>Mirror</t>
  </si>
  <si>
    <t>Note 2 (Alternative method):</t>
  </si>
  <si>
    <t>First floor</t>
  </si>
  <si>
    <t>Second floor</t>
  </si>
  <si>
    <t>Forecasted Departmental Income Statements</t>
  </si>
  <si>
    <t>NATIONAL BANK</t>
  </si>
  <si>
    <t>Depreciation - Building</t>
  </si>
  <si>
    <t>Interest - Building mortgage</t>
  </si>
  <si>
    <t>Taxes - Building and land</t>
  </si>
  <si>
    <t>(1) Total allocated to Linder and Chiro</t>
  </si>
  <si>
    <t>(2) Total occupancy cost to Linder</t>
  </si>
  <si>
    <t>Linder's Department</t>
  </si>
  <si>
    <t>Chiro's Department</t>
  </si>
  <si>
    <t>WILLIAMS COMPANY</t>
  </si>
  <si>
    <t>For Year Ended December 31, 2013</t>
  </si>
  <si>
    <t>For Year Ended December 31, 2014</t>
  </si>
  <si>
    <t xml:space="preserve">  Depreciation - equipment</t>
  </si>
  <si>
    <t xml:space="preserve">  Share of office departmental expenses</t>
  </si>
  <si>
    <t>1/4</t>
  </si>
  <si>
    <t>2014 forecasted combined net income</t>
  </si>
  <si>
    <t>2014 forecasted combined net sales</t>
  </si>
  <si>
    <t>2014 sales</t>
  </si>
  <si>
    <t>2014 cost of goods sold</t>
  </si>
  <si>
    <t>2014 cost as % of sales</t>
  </si>
  <si>
    <t>2014 store supplies</t>
  </si>
  <si>
    <t>2014 allocation of rent</t>
  </si>
  <si>
    <t>2014 allocation of total utilities</t>
  </si>
  <si>
    <t>2014 allocation of total office</t>
  </si>
  <si>
    <t>2013 sales</t>
  </si>
  <si>
    <t>2013 cost of goods sold</t>
  </si>
  <si>
    <t>2013 cost as % of sales</t>
  </si>
  <si>
    <t>2013 store supplies used</t>
  </si>
  <si>
    <t>2013 rent</t>
  </si>
  <si>
    <t>One-fourth from mirror to paintings</t>
  </si>
  <si>
    <t>Problem 22-01A</t>
  </si>
  <si>
    <t>Given Data P22-01:</t>
  </si>
  <si>
    <t>Problem 22-02A</t>
  </si>
  <si>
    <t>Given Data P22-02A:</t>
  </si>
  <si>
    <t>Increased office department expenses</t>
  </si>
  <si>
    <t xml:space="preserve">  Share of office department expenses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</si>
</sst>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7" formatCode="_(* #,##0_);_(* \(#,##0\);_(* &quot;-&quot;??_);_(@_)"/>
    <numFmt numFmtId="169" formatCode="_(&quot;$&quot;* #,##0_);_(&quot;$&quot;* \(#,##0\);_(&quot;$&quot;* &quot;-&quot;??_);_(@_)"/>
  </numFmts>
  <fonts count="27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8"/>
      <color indexed="10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i/>
      <sz val="11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b/>
      <sz val="11"/>
      <color rgb="FF3F3F3F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/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30" applyNumberFormat="0" applyAlignment="0" applyProtection="0"/>
    <xf numFmtId="0" fontId="17" fillId="29" borderId="31" applyNumberFormat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32" applyNumberFormat="0" applyFill="0" applyAlignment="0" applyProtection="0"/>
    <xf numFmtId="0" fontId="20" fillId="0" borderId="33" applyNumberFormat="0" applyFill="0" applyAlignment="0" applyProtection="0"/>
    <xf numFmtId="0" fontId="21" fillId="0" borderId="34" applyNumberFormat="0" applyFill="0" applyAlignment="0" applyProtection="0"/>
    <xf numFmtId="0" fontId="21" fillId="0" borderId="0" applyNumberFormat="0" applyFill="0" applyBorder="0" applyAlignment="0" applyProtection="0"/>
    <xf numFmtId="0" fontId="22" fillId="30" borderId="30" applyNumberFormat="0" applyAlignment="0" applyProtection="0"/>
    <xf numFmtId="0" fontId="23" fillId="0" borderId="35" applyNumberFormat="0" applyFill="0" applyAlignment="0" applyProtection="0"/>
    <xf numFmtId="41" fontId="2" fillId="31" borderId="0">
      <alignment horizontal="center"/>
    </xf>
    <xf numFmtId="41" fontId="2" fillId="32" borderId="0" applyBorder="0">
      <protection locked="0"/>
    </xf>
    <xf numFmtId="0" fontId="24" fillId="28" borderId="36" applyNumberFormat="0" applyAlignment="0" applyProtection="0"/>
    <xf numFmtId="9" fontId="2" fillId="0" borderId="0" applyFont="0" applyFill="0" applyBorder="0" applyAlignment="0" applyProtection="0"/>
    <xf numFmtId="0" fontId="25" fillId="0" borderId="37" applyNumberFormat="0" applyFill="0" applyAlignment="0" applyProtection="0"/>
    <xf numFmtId="0" fontId="26" fillId="0" borderId="0" applyNumberFormat="0" applyFill="0" applyBorder="0" applyAlignment="0" applyProtection="0"/>
  </cellStyleXfs>
  <cellXfs count="170">
    <xf numFmtId="0" fontId="0" fillId="0" borderId="0" xfId="0"/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4" fillId="0" borderId="0" xfId="0" applyFont="1"/>
    <xf numFmtId="3" fontId="6" fillId="0" borderId="0" xfId="0" applyNumberFormat="1" applyFont="1" applyProtection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1" fontId="2" fillId="0" borderId="0" xfId="0" applyNumberFormat="1" applyFont="1" applyBorder="1" applyAlignment="1" applyProtection="1"/>
    <xf numFmtId="0" fontId="2" fillId="0" borderId="0" xfId="0" applyFont="1" applyAlignment="1" applyProtection="1">
      <alignment horizontal="left"/>
    </xf>
    <xf numFmtId="1" fontId="4" fillId="3" borderId="0" xfId="0" applyNumberFormat="1" applyFont="1" applyFill="1" applyBorder="1" applyAlignment="1" applyProtection="1"/>
    <xf numFmtId="169" fontId="4" fillId="3" borderId="0" xfId="28" applyNumberFormat="1" applyFont="1" applyFill="1" applyBorder="1" applyAlignment="1" applyProtection="1"/>
    <xf numFmtId="1" fontId="4" fillId="3" borderId="0" xfId="0" applyNumberFormat="1" applyFont="1" applyFill="1" applyBorder="1" applyAlignment="1"/>
    <xf numFmtId="0" fontId="0" fillId="3" borderId="0" xfId="0" applyFill="1"/>
    <xf numFmtId="167" fontId="4" fillId="3" borderId="0" xfId="27" applyNumberFormat="1" applyFont="1" applyFill="1" applyBorder="1" applyAlignment="1" applyProtection="1"/>
    <xf numFmtId="44" fontId="4" fillId="3" borderId="0" xfId="28" applyFont="1" applyFill="1" applyBorder="1" applyAlignment="1" applyProtection="1"/>
    <xf numFmtId="1" fontId="2" fillId="3" borderId="0" xfId="0" applyNumberFormat="1" applyFont="1" applyFill="1" applyBorder="1" applyAlignment="1" applyProtection="1"/>
    <xf numFmtId="0" fontId="4" fillId="3" borderId="0" xfId="0" applyFont="1" applyFill="1"/>
    <xf numFmtId="1" fontId="5" fillId="3" borderId="0" xfId="0" applyNumberFormat="1" applyFont="1" applyFill="1" applyBorder="1" applyAlignment="1" applyProtection="1"/>
    <xf numFmtId="0" fontId="2" fillId="3" borderId="0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left"/>
    </xf>
    <xf numFmtId="1" fontId="8" fillId="3" borderId="0" xfId="0" applyNumberFormat="1" applyFont="1" applyFill="1" applyBorder="1" applyAlignment="1" applyProtection="1"/>
    <xf numFmtId="9" fontId="4" fillId="3" borderId="0" xfId="39" applyFont="1" applyFill="1" applyBorder="1" applyAlignment="1"/>
    <xf numFmtId="12" fontId="4" fillId="3" borderId="0" xfId="0" applyNumberFormat="1" applyFont="1" applyFill="1" applyBorder="1" applyAlignment="1" applyProtection="1"/>
    <xf numFmtId="9" fontId="4" fillId="3" borderId="0" xfId="39" applyFont="1" applyFill="1" applyBorder="1" applyAlignment="1" applyProtection="1"/>
    <xf numFmtId="5" fontId="2" fillId="0" borderId="0" xfId="0" applyNumberFormat="1" applyFont="1" applyBorder="1" applyProtection="1"/>
    <xf numFmtId="0" fontId="2" fillId="3" borderId="0" xfId="0" applyFont="1" applyFill="1" applyAlignment="1">
      <alignment horizontal="centerContinuous"/>
    </xf>
    <xf numFmtId="37" fontId="2" fillId="3" borderId="0" xfId="0" applyNumberFormat="1" applyFont="1" applyFill="1" applyProtection="1"/>
    <xf numFmtId="5" fontId="2" fillId="3" borderId="0" xfId="0" applyNumberFormat="1" applyFont="1" applyFill="1" applyBorder="1" applyProtection="1"/>
    <xf numFmtId="0" fontId="1" fillId="3" borderId="0" xfId="0" applyFont="1" applyFill="1" applyAlignment="1" applyProtection="1"/>
    <xf numFmtId="0" fontId="2" fillId="3" borderId="0" xfId="0" applyFont="1" applyFill="1"/>
    <xf numFmtId="0" fontId="11" fillId="3" borderId="0" xfId="0" applyFont="1" applyFill="1" applyAlignment="1">
      <alignment horizontal="center"/>
    </xf>
    <xf numFmtId="43" fontId="0" fillId="0" borderId="0" xfId="27" applyFont="1"/>
    <xf numFmtId="5" fontId="4" fillId="0" borderId="0" xfId="0" applyNumberFormat="1" applyFont="1"/>
    <xf numFmtId="2" fontId="2" fillId="0" borderId="0" xfId="0" applyNumberFormat="1" applyFont="1" applyProtection="1"/>
    <xf numFmtId="43" fontId="2" fillId="3" borderId="0" xfId="27" applyFont="1" applyFill="1" applyBorder="1" applyAlignment="1" applyProtection="1"/>
    <xf numFmtId="44" fontId="2" fillId="3" borderId="0" xfId="28" applyFont="1" applyFill="1" applyBorder="1" applyAlignment="1" applyProtection="1"/>
    <xf numFmtId="1" fontId="5" fillId="3" borderId="0" xfId="0" applyNumberFormat="1" applyFont="1" applyFill="1" applyBorder="1" applyAlignment="1"/>
    <xf numFmtId="1" fontId="5" fillId="3" borderId="0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 applyProtection="1">
      <alignment horizontal="center"/>
    </xf>
    <xf numFmtId="1" fontId="5" fillId="3" borderId="0" xfId="0" applyNumberFormat="1" applyFont="1" applyFill="1" applyBorder="1" applyAlignment="1" applyProtection="1">
      <alignment horizontal="center"/>
    </xf>
    <xf numFmtId="1" fontId="5" fillId="3" borderId="1" xfId="0" applyNumberFormat="1" applyFont="1" applyFill="1" applyBorder="1" applyAlignment="1" applyProtection="1"/>
    <xf numFmtId="41" fontId="4" fillId="3" borderId="0" xfId="27" applyNumberFormat="1" applyFont="1" applyFill="1" applyBorder="1" applyAlignment="1"/>
    <xf numFmtId="41" fontId="4" fillId="3" borderId="1" xfId="27" applyNumberFormat="1" applyFont="1" applyFill="1" applyBorder="1" applyAlignment="1" applyProtection="1"/>
    <xf numFmtId="42" fontId="4" fillId="3" borderId="0" xfId="28" applyNumberFormat="1" applyFont="1" applyFill="1" applyBorder="1" applyAlignment="1" applyProtection="1"/>
    <xf numFmtId="41" fontId="4" fillId="3" borderId="0" xfId="27" applyNumberFormat="1" applyFont="1" applyFill="1" applyBorder="1" applyAlignment="1" applyProtection="1"/>
    <xf numFmtId="42" fontId="4" fillId="3" borderId="0" xfId="27" applyNumberFormat="1" applyFont="1" applyFill="1" applyBorder="1" applyAlignment="1" applyProtection="1"/>
    <xf numFmtId="0" fontId="3" fillId="3" borderId="0" xfId="0" applyFont="1" applyFill="1"/>
    <xf numFmtId="0" fontId="2" fillId="3" borderId="0" xfId="0" applyFont="1" applyFill="1" applyProtection="1"/>
    <xf numFmtId="2" fontId="2" fillId="3" borderId="0" xfId="0" applyNumberFormat="1" applyFont="1" applyFill="1" applyProtection="1"/>
    <xf numFmtId="0" fontId="5" fillId="3" borderId="1" xfId="0" applyFont="1" applyFill="1" applyBorder="1" applyAlignment="1" applyProtection="1">
      <alignment horizontal="center"/>
    </xf>
    <xf numFmtId="5" fontId="0" fillId="3" borderId="0" xfId="0" applyNumberFormat="1" applyFill="1"/>
    <xf numFmtId="41" fontId="4" fillId="3" borderId="1" xfId="27" applyNumberFormat="1" applyFont="1" applyFill="1" applyBorder="1" applyAlignment="1"/>
    <xf numFmtId="42" fontId="4" fillId="3" borderId="0" xfId="28" applyNumberFormat="1" applyFont="1" applyFill="1" applyBorder="1" applyAlignment="1"/>
    <xf numFmtId="42" fontId="4" fillId="3" borderId="2" xfId="28" applyNumberFormat="1" applyFont="1" applyFill="1" applyBorder="1" applyAlignment="1" applyProtection="1"/>
    <xf numFmtId="42" fontId="0" fillId="3" borderId="0" xfId="27" applyNumberFormat="1" applyFont="1" applyFill="1"/>
    <xf numFmtId="42" fontId="4" fillId="3" borderId="3" xfId="28" applyNumberFormat="1" applyFont="1" applyFill="1" applyBorder="1" applyAlignment="1" applyProtection="1"/>
    <xf numFmtId="167" fontId="4" fillId="2" borderId="4" xfId="27" applyNumberFormat="1" applyFont="1" applyFill="1" applyBorder="1" applyAlignment="1" applyProtection="1">
      <protection locked="0"/>
    </xf>
    <xf numFmtId="44" fontId="4" fillId="2" borderId="5" xfId="28" applyNumberFormat="1" applyFont="1" applyFill="1" applyBorder="1" applyAlignment="1" applyProtection="1">
      <protection locked="0"/>
    </xf>
    <xf numFmtId="42" fontId="4" fillId="2" borderId="6" xfId="28" applyNumberFormat="1" applyFont="1" applyFill="1" applyBorder="1" applyAlignment="1" applyProtection="1">
      <protection locked="0"/>
    </xf>
    <xf numFmtId="167" fontId="2" fillId="2" borderId="0" xfId="27" applyNumberFormat="1" applyFont="1" applyFill="1" applyBorder="1" applyAlignment="1" applyProtection="1">
      <protection locked="0"/>
    </xf>
    <xf numFmtId="43" fontId="2" fillId="2" borderId="7" xfId="27" applyNumberFormat="1" applyFont="1" applyFill="1" applyBorder="1" applyAlignment="1" applyProtection="1">
      <protection locked="0"/>
    </xf>
    <xf numFmtId="42" fontId="4" fillId="2" borderId="8" xfId="27" applyNumberFormat="1" applyFont="1" applyFill="1" applyBorder="1" applyAlignment="1" applyProtection="1">
      <protection locked="0"/>
    </xf>
    <xf numFmtId="44" fontId="2" fillId="2" borderId="9" xfId="28" applyFont="1" applyFill="1" applyBorder="1" applyAlignment="1" applyProtection="1">
      <protection locked="0"/>
    </xf>
    <xf numFmtId="44" fontId="2" fillId="2" borderId="5" xfId="28" applyFont="1" applyFill="1" applyBorder="1" applyAlignment="1" applyProtection="1">
      <protection locked="0"/>
    </xf>
    <xf numFmtId="44" fontId="2" fillId="2" borderId="10" xfId="28" applyNumberFormat="1" applyFont="1" applyFill="1" applyBorder="1" applyAlignment="1" applyProtection="1">
      <protection locked="0"/>
    </xf>
    <xf numFmtId="43" fontId="2" fillId="2" borderId="0" xfId="27" applyFont="1" applyFill="1" applyBorder="1" applyAlignment="1" applyProtection="1">
      <protection locked="0"/>
    </xf>
    <xf numFmtId="44" fontId="2" fillId="2" borderId="7" xfId="28" applyFont="1" applyFill="1" applyBorder="1" applyAlignment="1" applyProtection="1">
      <protection locked="0"/>
    </xf>
    <xf numFmtId="44" fontId="2" fillId="2" borderId="2" xfId="27" applyNumberFormat="1" applyFont="1" applyFill="1" applyBorder="1" applyAlignment="1" applyProtection="1">
      <protection locked="0"/>
    </xf>
    <xf numFmtId="44" fontId="2" fillId="2" borderId="11" xfId="28" applyFont="1" applyFill="1" applyBorder="1" applyAlignment="1" applyProtection="1">
      <protection locked="0"/>
    </xf>
    <xf numFmtId="44" fontId="2" fillId="2" borderId="12" xfId="28" applyFont="1" applyFill="1" applyBorder="1" applyAlignment="1" applyProtection="1">
      <protection locked="0"/>
    </xf>
    <xf numFmtId="41" fontId="4" fillId="2" borderId="4" xfId="28" applyNumberFormat="1" applyFont="1" applyFill="1" applyBorder="1" applyAlignment="1" applyProtection="1">
      <protection locked="0"/>
    </xf>
    <xf numFmtId="9" fontId="2" fillId="2" borderId="5" xfId="39" applyFont="1" applyFill="1" applyBorder="1" applyAlignment="1" applyProtection="1">
      <protection locked="0"/>
    </xf>
    <xf numFmtId="41" fontId="2" fillId="2" borderId="4" xfId="28" applyNumberFormat="1" applyFont="1" applyFill="1" applyBorder="1" applyAlignment="1" applyProtection="1">
      <protection locked="0"/>
    </xf>
    <xf numFmtId="41" fontId="4" fillId="2" borderId="1" xfId="27" applyNumberFormat="1" applyFont="1" applyFill="1" applyBorder="1" applyAlignment="1" applyProtection="1">
      <protection locked="0"/>
    </xf>
    <xf numFmtId="9" fontId="2" fillId="2" borderId="13" xfId="39" applyFont="1" applyFill="1" applyBorder="1" applyAlignment="1" applyProtection="1">
      <protection locked="0"/>
    </xf>
    <xf numFmtId="41" fontId="2" fillId="2" borderId="1" xfId="27" applyNumberFormat="1" applyFont="1" applyFill="1" applyBorder="1" applyAlignment="1" applyProtection="1">
      <protection locked="0"/>
    </xf>
    <xf numFmtId="41" fontId="2" fillId="2" borderId="2" xfId="28" applyNumberFormat="1" applyFont="1" applyFill="1" applyBorder="1" applyAlignment="1" applyProtection="1">
      <protection locked="0"/>
    </xf>
    <xf numFmtId="9" fontId="2" fillId="2" borderId="14" xfId="39" applyFont="1" applyFill="1" applyBorder="1" applyAlignment="1" applyProtection="1">
      <protection locked="0"/>
    </xf>
    <xf numFmtId="42" fontId="2" fillId="2" borderId="2" xfId="28" applyNumberFormat="1" applyFont="1" applyFill="1" applyBorder="1" applyAlignment="1" applyProtection="1">
      <protection locked="0"/>
    </xf>
    <xf numFmtId="41" fontId="2" fillId="2" borderId="4" xfId="27" applyNumberFormat="1" applyFont="1" applyFill="1" applyBorder="1" applyAlignment="1" applyProtection="1">
      <protection locked="0"/>
    </xf>
    <xf numFmtId="42" fontId="2" fillId="2" borderId="5" xfId="28" applyNumberFormat="1" applyFont="1" applyFill="1" applyBorder="1" applyAlignment="1" applyProtection="1">
      <protection locked="0"/>
    </xf>
    <xf numFmtId="42" fontId="4" fillId="2" borderId="4" xfId="28" applyNumberFormat="1" applyFont="1" applyFill="1" applyBorder="1" applyAlignment="1" applyProtection="1">
      <protection locked="0"/>
    </xf>
    <xf numFmtId="41" fontId="2" fillId="2" borderId="0" xfId="27" applyNumberFormat="1" applyFont="1" applyFill="1" applyBorder="1" applyAlignment="1" applyProtection="1">
      <protection locked="0"/>
    </xf>
    <xf numFmtId="41" fontId="2" fillId="2" borderId="7" xfId="27" applyNumberFormat="1" applyFont="1" applyFill="1" applyBorder="1" applyAlignment="1" applyProtection="1">
      <protection locked="0"/>
    </xf>
    <xf numFmtId="42" fontId="4" fillId="2" borderId="15" xfId="28" applyNumberFormat="1" applyFont="1" applyFill="1" applyBorder="1" applyAlignment="1" applyProtection="1">
      <protection locked="0"/>
    </xf>
    <xf numFmtId="41" fontId="0" fillId="2" borderId="0" xfId="0" applyNumberFormat="1" applyFill="1" applyProtection="1">
      <protection locked="0"/>
    </xf>
    <xf numFmtId="41" fontId="2" fillId="2" borderId="16" xfId="27" applyNumberFormat="1" applyFont="1" applyFill="1" applyBorder="1" applyAlignment="1" applyProtection="1">
      <protection locked="0"/>
    </xf>
    <xf numFmtId="41" fontId="0" fillId="2" borderId="17" xfId="0" applyNumberFormat="1" applyFill="1" applyBorder="1" applyProtection="1">
      <protection locked="0"/>
    </xf>
    <xf numFmtId="41" fontId="2" fillId="2" borderId="17" xfId="0" applyNumberFormat="1" applyFont="1" applyFill="1" applyBorder="1" applyAlignment="1" applyProtection="1">
      <protection locked="0"/>
    </xf>
    <xf numFmtId="41" fontId="2" fillId="2" borderId="16" xfId="0" applyNumberFormat="1" applyFont="1" applyFill="1" applyBorder="1" applyAlignment="1" applyProtection="1">
      <protection locked="0"/>
    </xf>
    <xf numFmtId="42" fontId="4" fillId="2" borderId="17" xfId="28" applyNumberFormat="1" applyFont="1" applyFill="1" applyBorder="1" applyAlignment="1" applyProtection="1">
      <protection locked="0"/>
    </xf>
    <xf numFmtId="41" fontId="4" fillId="2" borderId="17" xfId="27" applyNumberFormat="1" applyFont="1" applyFill="1" applyBorder="1" applyAlignment="1" applyProtection="1">
      <protection locked="0"/>
    </xf>
    <xf numFmtId="41" fontId="2" fillId="2" borderId="18" xfId="0" applyNumberFormat="1" applyFont="1" applyFill="1" applyBorder="1" applyAlignment="1" applyProtection="1">
      <protection locked="0"/>
    </xf>
    <xf numFmtId="42" fontId="4" fillId="2" borderId="19" xfId="28" applyNumberFormat="1" applyFont="1" applyFill="1" applyBorder="1" applyAlignment="1" applyProtection="1">
      <protection locked="0"/>
    </xf>
    <xf numFmtId="42" fontId="4" fillId="2" borderId="2" xfId="28" applyNumberFormat="1" applyFont="1" applyFill="1" applyBorder="1" applyAlignment="1" applyProtection="1">
      <protection locked="0"/>
    </xf>
    <xf numFmtId="41" fontId="4" fillId="2" borderId="4" xfId="27" applyNumberFormat="1" applyFont="1" applyFill="1" applyBorder="1" applyAlignment="1" applyProtection="1">
      <protection locked="0"/>
    </xf>
    <xf numFmtId="0" fontId="11" fillId="3" borderId="0" xfId="0" applyFont="1" applyFill="1" applyBorder="1" applyAlignment="1" applyProtection="1">
      <alignment horizontal="center"/>
    </xf>
    <xf numFmtId="41" fontId="2" fillId="3" borderId="0" xfId="0" applyNumberFormat="1" applyFont="1" applyFill="1" applyBorder="1" applyProtection="1"/>
    <xf numFmtId="42" fontId="2" fillId="2" borderId="2" xfId="0" applyNumberFormat="1" applyFont="1" applyFill="1" applyBorder="1" applyProtection="1">
      <protection locked="0"/>
    </xf>
    <xf numFmtId="42" fontId="2" fillId="2" borderId="20" xfId="0" applyNumberFormat="1" applyFont="1" applyFill="1" applyBorder="1" applyProtection="1">
      <protection locked="0"/>
    </xf>
    <xf numFmtId="42" fontId="2" fillId="2" borderId="21" xfId="0" applyNumberFormat="1" applyFont="1" applyFill="1" applyBorder="1" applyProtection="1">
      <protection locked="0"/>
    </xf>
    <xf numFmtId="164" fontId="2" fillId="2" borderId="0" xfId="0" applyNumberFormat="1" applyFont="1" applyFill="1" applyProtection="1">
      <protection locked="0"/>
    </xf>
    <xf numFmtId="164" fontId="2" fillId="2" borderId="7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2" fontId="2" fillId="2" borderId="7" xfId="0" applyNumberFormat="1" applyFont="1" applyFill="1" applyBorder="1" applyProtection="1">
      <protection locked="0"/>
    </xf>
    <xf numFmtId="41" fontId="2" fillId="2" borderId="17" xfId="0" applyNumberFormat="1" applyFont="1" applyFill="1" applyBorder="1" applyProtection="1">
      <protection locked="0"/>
    </xf>
    <xf numFmtId="37" fontId="2" fillId="2" borderId="22" xfId="0" applyNumberFormat="1" applyFont="1" applyFill="1" applyBorder="1" applyProtection="1">
      <protection locked="0"/>
    </xf>
    <xf numFmtId="42" fontId="2" fillId="2" borderId="17" xfId="0" applyNumberFormat="1" applyFont="1" applyFill="1" applyBorder="1" applyProtection="1">
      <protection locked="0"/>
    </xf>
    <xf numFmtId="37" fontId="2" fillId="2" borderId="1" xfId="0" applyNumberFormat="1" applyFont="1" applyFill="1" applyBorder="1" applyProtection="1">
      <protection locked="0"/>
    </xf>
    <xf numFmtId="41" fontId="2" fillId="2" borderId="13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2" fontId="2" fillId="2" borderId="14" xfId="0" applyNumberFormat="1" applyFont="1" applyFill="1" applyBorder="1" applyProtection="1">
      <protection locked="0"/>
    </xf>
    <xf numFmtId="164" fontId="2" fillId="2" borderId="20" xfId="0" applyNumberFormat="1" applyFont="1" applyFill="1" applyBorder="1" applyProtection="1">
      <protection locked="0"/>
    </xf>
    <xf numFmtId="164" fontId="2" fillId="2" borderId="21" xfId="0" applyNumberFormat="1" applyFont="1" applyFill="1" applyBorder="1" applyProtection="1">
      <protection locked="0"/>
    </xf>
    <xf numFmtId="9" fontId="2" fillId="2" borderId="0" xfId="0" applyNumberFormat="1" applyFont="1" applyFill="1" applyProtection="1">
      <protection locked="0"/>
    </xf>
    <xf numFmtId="9" fontId="2" fillId="2" borderId="7" xfId="0" applyNumberFormat="1" applyFont="1" applyFill="1" applyBorder="1" applyProtection="1">
      <protection locked="0"/>
    </xf>
    <xf numFmtId="42" fontId="2" fillId="2" borderId="10" xfId="0" applyNumberFormat="1" applyFont="1" applyFill="1" applyBorder="1" applyProtection="1">
      <protection locked="0"/>
    </xf>
    <xf numFmtId="42" fontId="2" fillId="2" borderId="22" xfId="0" applyNumberFormat="1" applyFont="1" applyFill="1" applyBorder="1" applyProtection="1">
      <protection locked="0"/>
    </xf>
    <xf numFmtId="164" fontId="2" fillId="2" borderId="17" xfId="0" applyNumberFormat="1" applyFont="1" applyFill="1" applyBorder="1" applyProtection="1">
      <protection locked="0"/>
    </xf>
    <xf numFmtId="164" fontId="2" fillId="2" borderId="22" xfId="0" applyNumberFormat="1" applyFont="1" applyFill="1" applyBorder="1" applyProtection="1">
      <protection locked="0"/>
    </xf>
    <xf numFmtId="9" fontId="2" fillId="2" borderId="17" xfId="0" applyNumberFormat="1" applyFont="1" applyFill="1" applyBorder="1" applyProtection="1">
      <protection locked="0"/>
    </xf>
    <xf numFmtId="42" fontId="2" fillId="2" borderId="23" xfId="0" applyNumberFormat="1" applyFont="1" applyFill="1" applyBorder="1" applyProtection="1">
      <protection locked="0"/>
    </xf>
    <xf numFmtId="42" fontId="2" fillId="2" borderId="4" xfId="0" applyNumberFormat="1" applyFont="1" applyFill="1" applyBorder="1" applyProtection="1">
      <protection locked="0"/>
    </xf>
    <xf numFmtId="42" fontId="2" fillId="2" borderId="5" xfId="0" applyNumberFormat="1" applyFont="1" applyFill="1" applyBorder="1" applyProtection="1">
      <protection locked="0"/>
    </xf>
    <xf numFmtId="41" fontId="2" fillId="2" borderId="0" xfId="0" applyNumberFormat="1" applyFont="1" applyFill="1" applyProtection="1">
      <protection locked="0"/>
    </xf>
    <xf numFmtId="41" fontId="2" fillId="2" borderId="7" xfId="0" applyNumberFormat="1" applyFont="1" applyFill="1" applyBorder="1" applyProtection="1">
      <protection locked="0"/>
    </xf>
    <xf numFmtId="41" fontId="2" fillId="2" borderId="24" xfId="0" applyNumberFormat="1" applyFont="1" applyFill="1" applyBorder="1" applyProtection="1">
      <protection locked="0"/>
    </xf>
    <xf numFmtId="41" fontId="2" fillId="2" borderId="22" xfId="0" applyNumberFormat="1" applyFont="1" applyFill="1" applyBorder="1" applyProtection="1">
      <protection locked="0"/>
    </xf>
    <xf numFmtId="41" fontId="2" fillId="2" borderId="25" xfId="0" applyNumberFormat="1" applyFont="1" applyFill="1" applyBorder="1" applyProtection="1">
      <protection locked="0"/>
    </xf>
    <xf numFmtId="41" fontId="2" fillId="2" borderId="26" xfId="0" applyNumberFormat="1" applyFont="1" applyFill="1" applyBorder="1" applyProtection="1">
      <protection locked="0"/>
    </xf>
    <xf numFmtId="42" fontId="2" fillId="2" borderId="6" xfId="0" applyNumberFormat="1" applyFont="1" applyFill="1" applyBorder="1" applyProtection="1">
      <protection locked="0"/>
    </xf>
    <xf numFmtId="41" fontId="2" fillId="2" borderId="27" xfId="0" applyNumberFormat="1" applyFont="1" applyFill="1" applyBorder="1" applyProtection="1">
      <protection locked="0"/>
    </xf>
    <xf numFmtId="41" fontId="2" fillId="2" borderId="0" xfId="0" applyNumberFormat="1" applyFont="1" applyFill="1" applyBorder="1" applyProtection="1">
      <protection locked="0"/>
    </xf>
    <xf numFmtId="42" fontId="2" fillId="2" borderId="11" xfId="0" applyNumberFormat="1" applyFont="1" applyFill="1" applyBorder="1" applyProtection="1">
      <protection locked="0"/>
    </xf>
    <xf numFmtId="42" fontId="2" fillId="2" borderId="19" xfId="0" applyNumberFormat="1" applyFont="1" applyFill="1" applyBorder="1" applyProtection="1">
      <protection locked="0"/>
    </xf>
    <xf numFmtId="42" fontId="2" fillId="2" borderId="28" xfId="0" applyNumberFormat="1" applyFont="1" applyFill="1" applyBorder="1" applyProtection="1">
      <protection locked="0"/>
    </xf>
    <xf numFmtId="42" fontId="2" fillId="2" borderId="9" xfId="0" applyNumberFormat="1" applyFont="1" applyFill="1" applyBorder="1" applyProtection="1">
      <protection locked="0"/>
    </xf>
    <xf numFmtId="41" fontId="2" fillId="2" borderId="18" xfId="0" applyNumberFormat="1" applyFont="1" applyFill="1" applyBorder="1" applyProtection="1">
      <protection locked="0"/>
    </xf>
    <xf numFmtId="41" fontId="2" fillId="2" borderId="16" xfId="0" applyNumberFormat="1" applyFont="1" applyFill="1" applyBorder="1" applyProtection="1">
      <protection locked="0"/>
    </xf>
    <xf numFmtId="12" fontId="2" fillId="3" borderId="0" xfId="0" quotePrefix="1" applyNumberFormat="1" applyFont="1" applyFill="1" applyBorder="1" applyAlignment="1" applyProtection="1">
      <alignment horizontal="right"/>
    </xf>
    <xf numFmtId="41" fontId="2" fillId="31" borderId="0" xfId="36">
      <alignment horizontal="center"/>
    </xf>
    <xf numFmtId="0" fontId="0" fillId="0" borderId="0" xfId="0"/>
    <xf numFmtId="0" fontId="0" fillId="2" borderId="0" xfId="0" applyFill="1" applyBorder="1" applyAlignment="1" applyProtection="1">
      <alignment horizontal="justify" vertical="top" wrapText="1"/>
      <protection locked="0"/>
    </xf>
    <xf numFmtId="0" fontId="4" fillId="2" borderId="0" xfId="0" applyFont="1" applyFill="1" applyBorder="1" applyAlignment="1" applyProtection="1">
      <alignment horizontal="justify" vertical="top" wrapText="1"/>
      <protection locked="0"/>
    </xf>
    <xf numFmtId="0" fontId="4" fillId="2" borderId="20" xfId="0" applyFont="1" applyFill="1" applyBorder="1" applyAlignment="1" applyProtection="1">
      <alignment horizontal="justify" vertical="top" wrapText="1"/>
      <protection locked="0"/>
    </xf>
    <xf numFmtId="1" fontId="4" fillId="3" borderId="0" xfId="0" applyNumberFormat="1" applyFont="1" applyFill="1" applyBorder="1" applyAlignment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5" fillId="0" borderId="0" xfId="0" applyFont="1" applyAlignment="1" applyProtection="1">
      <alignment horizontal="left"/>
      <protection locked="0"/>
    </xf>
    <xf numFmtId="1" fontId="4" fillId="3" borderId="0" xfId="0" applyNumberFormat="1" applyFont="1" applyFill="1" applyBorder="1" applyAlignment="1" applyProtection="1">
      <alignment horizontal="left"/>
    </xf>
    <xf numFmtId="1" fontId="2" fillId="3" borderId="0" xfId="0" applyNumberFormat="1" applyFont="1" applyFill="1" applyBorder="1" applyAlignment="1" applyProtection="1">
      <alignment horizontal="left"/>
    </xf>
    <xf numFmtId="1" fontId="2" fillId="3" borderId="29" xfId="0" applyNumberFormat="1" applyFont="1" applyFill="1" applyBorder="1" applyAlignment="1" applyProtection="1">
      <alignment horizontal="left"/>
    </xf>
    <xf numFmtId="1" fontId="5" fillId="3" borderId="1" xfId="0" applyNumberFormat="1" applyFont="1" applyFill="1" applyBorder="1" applyAlignment="1">
      <alignment horizontal="left"/>
    </xf>
    <xf numFmtId="1" fontId="4" fillId="3" borderId="29" xfId="0" applyNumberFormat="1" applyFont="1" applyFill="1" applyBorder="1" applyAlignment="1" applyProtection="1">
      <alignment horizontal="left"/>
    </xf>
    <xf numFmtId="1" fontId="2" fillId="3" borderId="0" xfId="0" applyNumberFormat="1" applyFont="1" applyFill="1" applyBorder="1" applyAlignment="1">
      <alignment horizontal="left"/>
    </xf>
    <xf numFmtId="1" fontId="2" fillId="3" borderId="29" xfId="0" applyNumberFormat="1" applyFont="1" applyFill="1" applyBorder="1" applyAlignment="1">
      <alignment horizontal="left"/>
    </xf>
    <xf numFmtId="1" fontId="4" fillId="3" borderId="29" xfId="0" applyNumberFormat="1" applyFont="1" applyFill="1" applyBorder="1" applyAlignment="1">
      <alignment horizontal="left"/>
    </xf>
    <xf numFmtId="1" fontId="5" fillId="3" borderId="1" xfId="0" applyNumberFormat="1" applyFont="1" applyFill="1" applyBorder="1" applyAlignment="1" applyProtection="1">
      <alignment horizontal="left"/>
    </xf>
    <xf numFmtId="1" fontId="5" fillId="3" borderId="0" xfId="0" applyNumberFormat="1" applyFont="1" applyFill="1" applyBorder="1" applyAlignment="1" applyProtection="1">
      <alignment horizontal="left"/>
    </xf>
    <xf numFmtId="1" fontId="1" fillId="3" borderId="0" xfId="0" applyNumberFormat="1" applyFont="1" applyFill="1" applyBorder="1" applyAlignment="1">
      <alignment horizontal="center"/>
    </xf>
    <xf numFmtId="1" fontId="12" fillId="3" borderId="0" xfId="0" applyNumberFormat="1" applyFont="1" applyFill="1" applyBorder="1" applyAlignment="1" applyProtection="1">
      <alignment horizontal="left"/>
    </xf>
    <xf numFmtId="1" fontId="12" fillId="3" borderId="0" xfId="0" applyNumberFormat="1" applyFont="1" applyFill="1" applyBorder="1" applyAlignment="1">
      <alignment horizontal="left"/>
    </xf>
    <xf numFmtId="1" fontId="2" fillId="0" borderId="0" xfId="0" applyNumberFormat="1" applyFont="1" applyBorder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7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12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Calculation" xfId="25" builtinId="22" customBuiltin="1"/>
    <cellStyle name="Check Cell" xfId="26" builtinId="23" customBuiltin="1"/>
    <cellStyle name="Comma" xfId="27" builtinId="3"/>
    <cellStyle name="Currency" xfId="28" builtinId="4"/>
    <cellStyle name="Explanatory Text" xfId="29" builtinId="53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MH Blue w/ #" xfId="36"/>
    <cellStyle name="MH Yellow w/#" xfId="37"/>
    <cellStyle name="Normal" xfId="0" builtinId="0" customBuiltin="1"/>
    <cellStyle name="Output" xfId="38" builtinId="21" customBuiltin="1"/>
    <cellStyle name="Percent" xfId="39" builtinId="5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P80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35" width="12.7109375" style="3" customWidth="1"/>
    <col min="36" max="16384" width="9.140625" style="3"/>
  </cols>
  <sheetData>
    <row r="1" spans="1:8">
      <c r="B1" s="1" t="s">
        <v>0</v>
      </c>
      <c r="C1" s="147"/>
      <c r="D1" s="147"/>
    </row>
    <row r="2" spans="1:8">
      <c r="B2" s="1" t="s">
        <v>1</v>
      </c>
      <c r="C2" s="147"/>
      <c r="D2" s="147"/>
    </row>
    <row r="3" spans="1:8">
      <c r="B3" s="2"/>
      <c r="C3" s="146" t="s">
        <v>119</v>
      </c>
      <c r="D3" s="146"/>
    </row>
    <row r="5" spans="1:8">
      <c r="A5" s="140"/>
      <c r="B5" s="148" t="s">
        <v>3</v>
      </c>
      <c r="C5" s="148"/>
      <c r="D5" s="148"/>
      <c r="E5" s="148"/>
      <c r="F5" s="11"/>
      <c r="G5" s="11"/>
    </row>
    <row r="6" spans="1:8">
      <c r="A6" s="140"/>
      <c r="B6" s="9"/>
      <c r="C6" s="9"/>
      <c r="D6" s="11"/>
      <c r="E6" s="11"/>
      <c r="F6" s="11"/>
      <c r="G6" s="11"/>
    </row>
    <row r="7" spans="1:8">
      <c r="A7" s="140"/>
      <c r="B7" s="36"/>
      <c r="C7" s="36"/>
      <c r="D7" s="37" t="s">
        <v>4</v>
      </c>
      <c r="E7" s="37"/>
      <c r="F7" s="37"/>
      <c r="G7" s="9"/>
    </row>
    <row r="8" spans="1:8">
      <c r="A8" s="140"/>
      <c r="B8" s="151" t="s">
        <v>35</v>
      </c>
      <c r="C8" s="151"/>
      <c r="D8" s="38" t="s">
        <v>6</v>
      </c>
      <c r="E8" s="38" t="s">
        <v>7</v>
      </c>
      <c r="F8" s="38" t="s">
        <v>8</v>
      </c>
      <c r="G8" s="9"/>
    </row>
    <row r="9" spans="1:8" ht="13.5" thickBot="1">
      <c r="A9" s="140"/>
      <c r="B9" s="152" t="s">
        <v>96</v>
      </c>
      <c r="C9" s="152"/>
      <c r="D9" s="95"/>
      <c r="E9" s="57"/>
      <c r="F9" s="58"/>
      <c r="G9" s="30" t="str">
        <f>IF(F9="","",IF(F9=8250,"«- Correct!","«- Try again!"))</f>
        <v/>
      </c>
    </row>
    <row r="10" spans="1:8" ht="14.25" thickTop="1" thickBot="1">
      <c r="A10" s="140"/>
      <c r="B10" s="149" t="s">
        <v>97</v>
      </c>
      <c r="C10" s="149"/>
      <c r="D10" s="82"/>
      <c r="E10" s="60"/>
      <c r="F10" s="61"/>
      <c r="G10" s="30" t="str">
        <f>IF(F10="","",IF(F10=14850,"«- Correct!","«- Try again!"))</f>
        <v/>
      </c>
    </row>
    <row r="11" spans="1:8" ht="13.5" thickTop="1">
      <c r="A11" s="140"/>
      <c r="B11" s="15"/>
      <c r="C11" s="15"/>
      <c r="D11" s="15"/>
      <c r="E11" s="15"/>
      <c r="F11" s="15"/>
      <c r="G11" s="15"/>
    </row>
    <row r="12" spans="1:8">
      <c r="B12" s="7"/>
      <c r="C12" s="7"/>
      <c r="D12" s="7"/>
      <c r="E12" s="7"/>
      <c r="F12" s="7"/>
      <c r="G12" s="7"/>
    </row>
    <row r="13" spans="1:8">
      <c r="A13" s="140"/>
      <c r="B13" s="149" t="s">
        <v>11</v>
      </c>
      <c r="C13" s="149"/>
      <c r="D13" s="149"/>
      <c r="E13" s="15"/>
      <c r="F13" s="15"/>
      <c r="G13" s="15"/>
      <c r="H13" s="16"/>
    </row>
    <row r="14" spans="1:8">
      <c r="A14" s="140"/>
      <c r="B14" s="15"/>
      <c r="C14" s="15"/>
      <c r="D14" s="15"/>
      <c r="E14" s="15"/>
      <c r="F14" s="15"/>
      <c r="G14" s="15"/>
      <c r="H14" s="16"/>
    </row>
    <row r="15" spans="1:8">
      <c r="A15" s="140"/>
      <c r="B15" s="17"/>
      <c r="C15" s="17"/>
      <c r="D15" s="39"/>
      <c r="E15" s="39" t="s">
        <v>12</v>
      </c>
      <c r="F15" s="39" t="s">
        <v>13</v>
      </c>
      <c r="G15" s="15"/>
      <c r="H15" s="16"/>
    </row>
    <row r="16" spans="1:8">
      <c r="A16" s="140"/>
      <c r="B16" s="17"/>
      <c r="C16" s="17"/>
      <c r="D16" s="39" t="s">
        <v>8</v>
      </c>
      <c r="E16" s="39" t="s">
        <v>15</v>
      </c>
      <c r="F16" s="39" t="s">
        <v>15</v>
      </c>
      <c r="G16" s="15"/>
      <c r="H16" s="16"/>
    </row>
    <row r="17" spans="1:8">
      <c r="A17" s="140"/>
      <c r="B17" s="40"/>
      <c r="C17" s="40"/>
      <c r="D17" s="38" t="s">
        <v>17</v>
      </c>
      <c r="E17" s="38" t="s">
        <v>17</v>
      </c>
      <c r="F17" s="38" t="s">
        <v>17</v>
      </c>
      <c r="G17" s="15"/>
      <c r="H17" s="16"/>
    </row>
    <row r="18" spans="1:8">
      <c r="A18" s="140"/>
      <c r="B18" s="154" t="s">
        <v>91</v>
      </c>
      <c r="C18" s="155"/>
      <c r="D18" s="43">
        <v>18000</v>
      </c>
      <c r="E18" s="84"/>
      <c r="F18" s="85"/>
      <c r="G18" s="15"/>
      <c r="H18" s="16"/>
    </row>
    <row r="19" spans="1:8">
      <c r="A19" s="140"/>
      <c r="B19" s="153" t="s">
        <v>92</v>
      </c>
      <c r="C19" s="145"/>
      <c r="D19" s="41">
        <v>27000</v>
      </c>
      <c r="E19" s="86"/>
      <c r="F19" s="87"/>
      <c r="G19" s="15"/>
      <c r="H19" s="16"/>
    </row>
    <row r="20" spans="1:8">
      <c r="A20" s="140"/>
      <c r="B20" s="153" t="s">
        <v>93</v>
      </c>
      <c r="C20" s="145"/>
      <c r="D20" s="41">
        <v>9000</v>
      </c>
      <c r="E20" s="86"/>
      <c r="F20" s="88"/>
      <c r="G20" s="15"/>
      <c r="H20" s="16"/>
    </row>
    <row r="21" spans="1:8">
      <c r="A21" s="140"/>
      <c r="B21" s="145" t="s">
        <v>30</v>
      </c>
      <c r="C21" s="145"/>
      <c r="D21" s="41">
        <v>3000</v>
      </c>
      <c r="E21" s="89"/>
      <c r="F21" s="90"/>
      <c r="G21" s="15"/>
      <c r="H21" s="16"/>
    </row>
    <row r="22" spans="1:8">
      <c r="A22" s="140"/>
      <c r="B22" s="145" t="s">
        <v>5</v>
      </c>
      <c r="C22" s="145"/>
      <c r="D22" s="41">
        <v>3000</v>
      </c>
      <c r="E22" s="89"/>
      <c r="F22" s="91"/>
      <c r="G22" s="15"/>
      <c r="H22" s="16"/>
    </row>
    <row r="23" spans="1:8">
      <c r="A23" s="140"/>
      <c r="B23" s="145" t="s">
        <v>9</v>
      </c>
      <c r="C23" s="145"/>
      <c r="D23" s="42">
        <v>6000</v>
      </c>
      <c r="E23" s="92"/>
      <c r="F23" s="73"/>
      <c r="G23" s="15"/>
      <c r="H23" s="16"/>
    </row>
    <row r="24" spans="1:8" ht="13.5" thickBot="1">
      <c r="A24" s="140"/>
      <c r="B24" s="145" t="s">
        <v>8</v>
      </c>
      <c r="C24" s="145"/>
      <c r="D24" s="55">
        <f>SUM(D18:D23)</f>
        <v>66000</v>
      </c>
      <c r="E24" s="93"/>
      <c r="F24" s="94"/>
      <c r="G24" s="15"/>
      <c r="H24" s="16"/>
    </row>
    <row r="25" spans="1:8" ht="13.5" thickTop="1">
      <c r="A25" s="140"/>
      <c r="B25" s="145"/>
      <c r="C25" s="145"/>
      <c r="D25" s="15"/>
      <c r="E25" s="30" t="str">
        <f>IF(E24="","",IF(E24=54000,"Correct!","Try again!"))</f>
        <v/>
      </c>
      <c r="F25" s="30" t="str">
        <f>IF(F24="","",IF(F24=12000,"Correct!","Try again!"))</f>
        <v/>
      </c>
      <c r="G25" s="15"/>
      <c r="H25" s="16"/>
    </row>
    <row r="26" spans="1:8">
      <c r="A26" s="140"/>
      <c r="B26" s="157" t="s">
        <v>18</v>
      </c>
      <c r="C26" s="157"/>
      <c r="D26" s="157"/>
      <c r="E26" s="15"/>
      <c r="F26" s="15"/>
      <c r="G26" s="15"/>
      <c r="H26" s="16"/>
    </row>
    <row r="27" spans="1:8">
      <c r="A27" s="140"/>
      <c r="B27" s="15"/>
      <c r="C27" s="15"/>
      <c r="D27" s="15"/>
      <c r="E27" s="15"/>
      <c r="F27" s="15"/>
      <c r="G27" s="15"/>
      <c r="H27" s="16"/>
    </row>
    <row r="28" spans="1:8">
      <c r="A28" s="140"/>
      <c r="B28" s="17"/>
      <c r="C28" s="17"/>
      <c r="D28" s="39" t="s">
        <v>4</v>
      </c>
      <c r="E28" s="39" t="s">
        <v>19</v>
      </c>
      <c r="F28" s="39"/>
      <c r="G28" s="15"/>
      <c r="H28" s="16"/>
    </row>
    <row r="29" spans="1:8">
      <c r="A29" s="140"/>
      <c r="B29" s="156" t="s">
        <v>20</v>
      </c>
      <c r="C29" s="156"/>
      <c r="D29" s="38" t="s">
        <v>6</v>
      </c>
      <c r="E29" s="38" t="s">
        <v>21</v>
      </c>
      <c r="F29" s="38" t="s">
        <v>8</v>
      </c>
      <c r="G29" s="15"/>
      <c r="H29" s="16"/>
    </row>
    <row r="30" spans="1:8">
      <c r="A30" s="140"/>
      <c r="B30" s="150" t="s">
        <v>87</v>
      </c>
      <c r="C30" s="150"/>
      <c r="D30" s="79"/>
      <c r="E30" s="80"/>
      <c r="F30" s="81"/>
      <c r="G30" s="15"/>
      <c r="H30" s="16"/>
    </row>
    <row r="31" spans="1:8">
      <c r="A31" s="140"/>
      <c r="B31" s="149" t="s">
        <v>88</v>
      </c>
      <c r="C31" s="149"/>
      <c r="D31" s="82"/>
      <c r="E31" s="83"/>
      <c r="F31" s="73"/>
      <c r="G31" s="15"/>
      <c r="H31" s="16"/>
    </row>
    <row r="32" spans="1:8" ht="13.5" thickBot="1">
      <c r="A32" s="140"/>
      <c r="B32" s="149" t="s">
        <v>22</v>
      </c>
      <c r="C32" s="149"/>
      <c r="D32" s="15"/>
      <c r="E32" s="15"/>
      <c r="F32" s="78"/>
      <c r="G32" s="15"/>
      <c r="H32" s="16"/>
    </row>
    <row r="33" spans="1:8" ht="13.5" thickTop="1">
      <c r="A33" s="140"/>
      <c r="B33" s="149"/>
      <c r="C33" s="149"/>
      <c r="D33" s="15"/>
      <c r="E33" s="15"/>
      <c r="F33" s="30" t="str">
        <f>IF(F32="","",IF(F32=200000,"Correct!","Try again!"))</f>
        <v/>
      </c>
      <c r="G33" s="15"/>
      <c r="H33" s="16"/>
    </row>
    <row r="34" spans="1:8">
      <c r="A34" s="140"/>
      <c r="B34" s="149"/>
      <c r="C34" s="149"/>
      <c r="D34" s="15"/>
      <c r="E34" s="15"/>
      <c r="F34" s="30"/>
      <c r="G34" s="15"/>
      <c r="H34" s="16"/>
    </row>
    <row r="35" spans="1:8">
      <c r="A35" s="140"/>
      <c r="B35" s="149"/>
      <c r="C35" s="149"/>
      <c r="D35" s="39" t="s">
        <v>23</v>
      </c>
      <c r="E35" s="39" t="s">
        <v>73</v>
      </c>
      <c r="F35" s="39" t="s">
        <v>24</v>
      </c>
      <c r="G35" s="39" t="s">
        <v>25</v>
      </c>
      <c r="H35" s="16"/>
    </row>
    <row r="36" spans="1:8">
      <c r="A36" s="140"/>
      <c r="B36" s="156" t="s">
        <v>20</v>
      </c>
      <c r="C36" s="156"/>
      <c r="D36" s="38" t="s">
        <v>26</v>
      </c>
      <c r="E36" s="38" t="s">
        <v>8</v>
      </c>
      <c r="F36" s="38" t="s">
        <v>27</v>
      </c>
      <c r="G36" s="38" t="s">
        <v>28</v>
      </c>
      <c r="H36" s="16"/>
    </row>
    <row r="37" spans="1:8">
      <c r="A37" s="140"/>
      <c r="B37" s="149" t="s">
        <v>87</v>
      </c>
      <c r="C37" s="149"/>
      <c r="D37" s="70"/>
      <c r="E37" s="71"/>
      <c r="F37" s="72"/>
      <c r="G37" s="68"/>
      <c r="H37" s="30" t="str">
        <f>IF(G37="","",IF(G37=8.1,"«- Correct!","«- Try again!"))</f>
        <v/>
      </c>
    </row>
    <row r="38" spans="1:8">
      <c r="A38" s="140"/>
      <c r="B38" s="149" t="s">
        <v>88</v>
      </c>
      <c r="C38" s="149"/>
      <c r="D38" s="73"/>
      <c r="E38" s="74"/>
      <c r="F38" s="75"/>
      <c r="G38" s="69"/>
      <c r="H38" s="30" t="str">
        <f>IF(G38="","",IF(G38=5.4,"«- Correct!","«- Try again!"))</f>
        <v/>
      </c>
    </row>
    <row r="39" spans="1:8" ht="13.5" thickBot="1">
      <c r="A39" s="140"/>
      <c r="B39" s="149" t="s">
        <v>74</v>
      </c>
      <c r="C39" s="149"/>
      <c r="D39" s="76"/>
      <c r="E39" s="77"/>
      <c r="F39" s="76"/>
      <c r="G39" s="15"/>
      <c r="H39" s="16"/>
    </row>
    <row r="40" spans="1:8" ht="13.5" thickTop="1">
      <c r="A40" s="140"/>
      <c r="B40" s="149"/>
      <c r="C40" s="149"/>
      <c r="D40" s="30" t="str">
        <f>IF(D39="","",IF(D39=200000,"Correct!","Try again!"))</f>
        <v/>
      </c>
      <c r="E40" s="30"/>
      <c r="F40" s="30" t="str">
        <f>IF(F39="","",IF(F39=54000,"Correct!","Try again!"))</f>
        <v/>
      </c>
      <c r="G40" s="15"/>
      <c r="H40" s="16"/>
    </row>
    <row r="41" spans="1:8">
      <c r="A41" s="140"/>
      <c r="B41" s="15"/>
      <c r="C41" s="15"/>
      <c r="D41" s="30"/>
      <c r="E41" s="30"/>
      <c r="F41" s="30"/>
      <c r="G41" s="15"/>
      <c r="H41" s="16"/>
    </row>
    <row r="42" spans="1:8">
      <c r="A42"/>
      <c r="B42" s="7"/>
      <c r="C42" s="7"/>
      <c r="D42" s="7"/>
      <c r="E42" s="7"/>
      <c r="F42" s="7"/>
      <c r="G42" s="7"/>
    </row>
    <row r="43" spans="1:8">
      <c r="A43" s="140"/>
      <c r="B43" s="17" t="s">
        <v>29</v>
      </c>
      <c r="C43" s="17"/>
      <c r="D43" s="15"/>
      <c r="E43" s="15"/>
      <c r="F43" s="15"/>
      <c r="G43" s="15"/>
    </row>
    <row r="44" spans="1:8">
      <c r="A44" s="140"/>
      <c r="B44" s="15"/>
      <c r="C44" s="15"/>
      <c r="D44" s="15"/>
      <c r="E44" s="15"/>
      <c r="F44" s="15"/>
      <c r="G44" s="15"/>
    </row>
    <row r="45" spans="1:8">
      <c r="A45" s="140"/>
      <c r="B45" s="156" t="s">
        <v>20</v>
      </c>
      <c r="C45" s="156"/>
      <c r="D45" s="38" t="s">
        <v>26</v>
      </c>
      <c r="E45" s="38" t="s">
        <v>13</v>
      </c>
      <c r="F45" s="38" t="s">
        <v>8</v>
      </c>
      <c r="G45" s="15"/>
    </row>
    <row r="46" spans="1:8" ht="13.5" thickBot="1">
      <c r="A46" s="140"/>
      <c r="B46" s="149" t="s">
        <v>87</v>
      </c>
      <c r="C46" s="149"/>
      <c r="D46" s="62"/>
      <c r="E46" s="63"/>
      <c r="F46" s="64"/>
      <c r="G46" s="30" t="str">
        <f>IF(F46="","",IF(F46=9.6,"«- Correct!","«- Try again!"))</f>
        <v/>
      </c>
    </row>
    <row r="47" spans="1:8" ht="14.25" thickTop="1" thickBot="1">
      <c r="A47" s="140"/>
      <c r="B47" s="149" t="s">
        <v>88</v>
      </c>
      <c r="C47" s="149"/>
      <c r="D47" s="65"/>
      <c r="E47" s="66"/>
      <c r="F47" s="67"/>
      <c r="G47" s="30" t="str">
        <f>IF(F47="","",IF(F47=6.9,"«- Correct!","«- Try again!"))</f>
        <v/>
      </c>
    </row>
    <row r="48" spans="1:8" ht="13.5" thickTop="1">
      <c r="A48" s="140"/>
      <c r="B48" s="15"/>
      <c r="C48" s="15"/>
      <c r="D48" s="34"/>
      <c r="E48" s="35"/>
      <c r="F48" s="34"/>
      <c r="G48" s="30"/>
    </row>
    <row r="49" spans="1:16">
      <c r="B49" s="7"/>
      <c r="C49" s="7"/>
      <c r="D49" s="7"/>
      <c r="E49" s="7"/>
      <c r="F49" s="7"/>
      <c r="G49" s="7"/>
    </row>
    <row r="50" spans="1:16">
      <c r="A50" s="140"/>
      <c r="B50" s="36"/>
      <c r="C50" s="36"/>
      <c r="D50" s="37" t="s">
        <v>4</v>
      </c>
      <c r="E50" s="37"/>
      <c r="F50" s="37"/>
      <c r="G50" s="15"/>
    </row>
    <row r="51" spans="1:16">
      <c r="A51" s="140"/>
      <c r="B51" s="156" t="s">
        <v>35</v>
      </c>
      <c r="C51" s="156"/>
      <c r="D51" s="38" t="s">
        <v>6</v>
      </c>
      <c r="E51" s="38" t="s">
        <v>7</v>
      </c>
      <c r="F51" s="38" t="s">
        <v>8</v>
      </c>
      <c r="G51" s="15"/>
    </row>
    <row r="52" spans="1:16" ht="13.5" thickBot="1">
      <c r="A52" s="140"/>
      <c r="B52" s="149" t="s">
        <v>96</v>
      </c>
      <c r="C52" s="149"/>
      <c r="D52" s="56"/>
      <c r="E52" s="57"/>
      <c r="F52" s="58"/>
      <c r="G52" s="30" t="str">
        <f>IF(F52="","",IF(F52=9600,"«- Correct!","«- Try again!"))</f>
        <v/>
      </c>
    </row>
    <row r="53" spans="1:16" ht="14.25" thickTop="1" thickBot="1">
      <c r="A53" s="140"/>
      <c r="B53" s="149" t="s">
        <v>97</v>
      </c>
      <c r="C53" s="149"/>
      <c r="D53" s="59"/>
      <c r="E53" s="60"/>
      <c r="F53" s="61"/>
      <c r="G53" s="30" t="str">
        <f>IF(F53="","",IF(F53=12420,"«- Correct!","«- Try again!"))</f>
        <v/>
      </c>
    </row>
    <row r="54" spans="1:16" ht="13.5" thickTop="1">
      <c r="A54" s="140"/>
      <c r="B54" s="12"/>
      <c r="C54" s="12"/>
      <c r="D54" s="12"/>
      <c r="E54" s="12"/>
      <c r="F54" s="12"/>
      <c r="G54" s="12"/>
    </row>
    <row r="55" spans="1:16">
      <c r="B55"/>
      <c r="C55"/>
      <c r="D55"/>
      <c r="E55"/>
      <c r="F55"/>
      <c r="G55"/>
    </row>
    <row r="56" spans="1:16">
      <c r="A56" s="140"/>
      <c r="B56" s="16" t="s">
        <v>75</v>
      </c>
      <c r="C56" s="16"/>
      <c r="D56" s="16"/>
      <c r="E56" s="16"/>
      <c r="F56" s="16"/>
      <c r="G56" s="16"/>
      <c r="H56" s="16"/>
      <c r="I56"/>
      <c r="J56"/>
      <c r="K56"/>
      <c r="L56"/>
      <c r="M56"/>
      <c r="N56"/>
      <c r="O56"/>
      <c r="P56"/>
    </row>
    <row r="57" spans="1:16">
      <c r="A57" s="140"/>
      <c r="B57" s="16" t="s">
        <v>76</v>
      </c>
      <c r="C57" s="16"/>
      <c r="D57" s="16"/>
      <c r="E57" s="16"/>
      <c r="F57" s="16"/>
      <c r="G57" s="16"/>
      <c r="H57" s="16"/>
      <c r="I57"/>
      <c r="J57"/>
      <c r="K57"/>
      <c r="L57"/>
      <c r="M57"/>
      <c r="N57"/>
      <c r="O57"/>
      <c r="P57"/>
    </row>
    <row r="58" spans="1:16">
      <c r="A58" s="140"/>
      <c r="B58" s="142"/>
      <c r="C58" s="143"/>
      <c r="D58" s="143"/>
      <c r="E58" s="143"/>
      <c r="F58" s="143"/>
      <c r="G58" s="143"/>
      <c r="H58" s="16"/>
      <c r="I58"/>
      <c r="J58" s="141"/>
      <c r="K58" s="141"/>
      <c r="L58" s="141"/>
      <c r="M58" s="141"/>
      <c r="N58" s="141"/>
      <c r="O58" s="141"/>
      <c r="P58"/>
    </row>
    <row r="59" spans="1:16">
      <c r="A59" s="140"/>
      <c r="B59" s="143"/>
      <c r="C59" s="143"/>
      <c r="D59" s="143"/>
      <c r="E59" s="143"/>
      <c r="F59" s="143"/>
      <c r="G59" s="143"/>
      <c r="H59" s="16"/>
      <c r="I59"/>
      <c r="J59" s="141"/>
      <c r="K59" s="141"/>
      <c r="L59" s="141"/>
      <c r="M59" s="141"/>
      <c r="N59" s="141"/>
      <c r="O59" s="141"/>
      <c r="P59"/>
    </row>
    <row r="60" spans="1:16">
      <c r="A60" s="140"/>
      <c r="B60" s="143"/>
      <c r="C60" s="143"/>
      <c r="D60" s="143"/>
      <c r="E60" s="143"/>
      <c r="F60" s="143"/>
      <c r="G60" s="143"/>
      <c r="H60" s="16"/>
      <c r="I60"/>
      <c r="J60" s="141"/>
      <c r="K60" s="141"/>
      <c r="L60" s="141"/>
      <c r="M60" s="141"/>
      <c r="N60" s="141"/>
      <c r="O60" s="141"/>
      <c r="P60"/>
    </row>
    <row r="61" spans="1:16">
      <c r="A61" s="140"/>
      <c r="B61" s="143"/>
      <c r="C61" s="143"/>
      <c r="D61" s="143"/>
      <c r="E61" s="143"/>
      <c r="F61" s="143"/>
      <c r="G61" s="143"/>
      <c r="H61" s="16"/>
      <c r="I61"/>
      <c r="J61" s="141"/>
      <c r="K61" s="141"/>
      <c r="L61" s="141"/>
      <c r="M61" s="141"/>
      <c r="N61" s="141"/>
      <c r="O61" s="141"/>
      <c r="P61"/>
    </row>
    <row r="62" spans="1:16">
      <c r="A62" s="140"/>
      <c r="B62" s="143"/>
      <c r="C62" s="143"/>
      <c r="D62" s="143"/>
      <c r="E62" s="143"/>
      <c r="F62" s="143"/>
      <c r="G62" s="143"/>
      <c r="H62" s="16"/>
      <c r="I62"/>
      <c r="J62" s="141"/>
      <c r="K62" s="141"/>
      <c r="L62" s="141"/>
      <c r="M62" s="141"/>
      <c r="N62" s="141"/>
      <c r="O62" s="141"/>
      <c r="P62"/>
    </row>
    <row r="63" spans="1:16">
      <c r="A63" s="140"/>
      <c r="B63" s="143"/>
      <c r="C63" s="143"/>
      <c r="D63" s="143"/>
      <c r="E63" s="143"/>
      <c r="F63" s="143"/>
      <c r="G63" s="143"/>
      <c r="H63" s="16"/>
      <c r="I63"/>
      <c r="J63" s="141"/>
      <c r="K63" s="141"/>
      <c r="L63" s="141"/>
      <c r="M63" s="141"/>
      <c r="N63" s="141"/>
      <c r="O63" s="141"/>
      <c r="P63"/>
    </row>
    <row r="64" spans="1:16">
      <c r="A64" s="140"/>
      <c r="B64" s="143"/>
      <c r="C64" s="143"/>
      <c r="D64" s="143"/>
      <c r="E64" s="143"/>
      <c r="F64" s="143"/>
      <c r="G64" s="143"/>
      <c r="H64" s="16"/>
      <c r="I64"/>
      <c r="J64"/>
      <c r="K64"/>
      <c r="L64"/>
      <c r="M64"/>
      <c r="N64"/>
      <c r="O64"/>
      <c r="P64"/>
    </row>
    <row r="65" spans="1:16">
      <c r="A65" s="140"/>
      <c r="B65" s="144"/>
      <c r="C65" s="144"/>
      <c r="D65" s="144"/>
      <c r="E65" s="144"/>
      <c r="F65" s="144"/>
      <c r="G65" s="144"/>
      <c r="H65" s="16"/>
      <c r="I65"/>
      <c r="J65"/>
      <c r="K65"/>
      <c r="L65"/>
      <c r="M65"/>
      <c r="N65"/>
      <c r="O65"/>
      <c r="P65"/>
    </row>
    <row r="66" spans="1:16">
      <c r="A66" s="140"/>
      <c r="B66" s="12"/>
      <c r="C66" s="12"/>
      <c r="D66" s="12"/>
      <c r="E66" s="12"/>
      <c r="F66" s="12"/>
      <c r="G66" s="12"/>
      <c r="H66" s="16"/>
    </row>
    <row r="67" spans="1:16">
      <c r="B67"/>
      <c r="C67"/>
      <c r="D67"/>
      <c r="E67"/>
      <c r="F67"/>
      <c r="G67"/>
    </row>
    <row r="68" spans="1:16">
      <c r="B68"/>
      <c r="C68"/>
      <c r="D68"/>
      <c r="E68"/>
      <c r="F68"/>
      <c r="G68"/>
    </row>
    <row r="69" spans="1:16">
      <c r="B69"/>
      <c r="C69"/>
      <c r="D69"/>
      <c r="E69"/>
      <c r="F69"/>
      <c r="G69"/>
    </row>
    <row r="70" spans="1:16">
      <c r="B70"/>
      <c r="C70"/>
      <c r="D70"/>
      <c r="E70"/>
      <c r="F70"/>
      <c r="G70"/>
    </row>
    <row r="71" spans="1:16">
      <c r="B71"/>
      <c r="C71"/>
      <c r="D71"/>
      <c r="E71"/>
      <c r="F71"/>
      <c r="G71"/>
    </row>
    <row r="72" spans="1:16">
      <c r="B72"/>
      <c r="C72"/>
      <c r="D72"/>
      <c r="E72"/>
      <c r="F72"/>
      <c r="G72"/>
    </row>
    <row r="73" spans="1:16">
      <c r="B73"/>
      <c r="C73"/>
      <c r="D73"/>
      <c r="E73"/>
      <c r="F73"/>
      <c r="G73"/>
    </row>
    <row r="80" spans="1:16">
      <c r="F80" s="4"/>
      <c r="G80" s="4"/>
    </row>
  </sheetData>
  <sheetProtection password="C690" sheet="1" objects="1" scenarios="1" selectLockedCells="1"/>
  <mergeCells count="42">
    <mergeCell ref="B39:C39"/>
    <mergeCell ref="B40:C40"/>
    <mergeCell ref="B46:C46"/>
    <mergeCell ref="B47:C47"/>
    <mergeCell ref="B52:C52"/>
    <mergeCell ref="B23:C23"/>
    <mergeCell ref="B24:C24"/>
    <mergeCell ref="B25:C25"/>
    <mergeCell ref="B26:D26"/>
    <mergeCell ref="B29:C29"/>
    <mergeCell ref="B53:C53"/>
    <mergeCell ref="B45:C45"/>
    <mergeCell ref="B51:C51"/>
    <mergeCell ref="B32:C32"/>
    <mergeCell ref="B33:C33"/>
    <mergeCell ref="B34:C34"/>
    <mergeCell ref="B35:C35"/>
    <mergeCell ref="B37:C37"/>
    <mergeCell ref="B38:C38"/>
    <mergeCell ref="B36:C36"/>
    <mergeCell ref="B10:C10"/>
    <mergeCell ref="B9:C9"/>
    <mergeCell ref="B13:D13"/>
    <mergeCell ref="B19:C19"/>
    <mergeCell ref="B18:C18"/>
    <mergeCell ref="B20:C20"/>
    <mergeCell ref="B58:G65"/>
    <mergeCell ref="B21:C21"/>
    <mergeCell ref="B22:C22"/>
    <mergeCell ref="C3:D3"/>
    <mergeCell ref="C2:D2"/>
    <mergeCell ref="C1:D1"/>
    <mergeCell ref="B5:E5"/>
    <mergeCell ref="B31:C31"/>
    <mergeCell ref="B30:C30"/>
    <mergeCell ref="B8:C8"/>
    <mergeCell ref="J58:O58"/>
    <mergeCell ref="J59:O59"/>
    <mergeCell ref="J60:O60"/>
    <mergeCell ref="J61:O61"/>
    <mergeCell ref="J62:O62"/>
    <mergeCell ref="J63:O63"/>
  </mergeCells>
  <phoneticPr fontId="0" type="noConversion"/>
  <printOptions horizontalCentered="1" gridLinesSet="0"/>
  <pageMargins left="0" right="0" top="0.75" bottom="0.75" header="0.5" footer="0.5"/>
  <pageSetup scale="105" orientation="portrait" r:id="rId1"/>
  <headerFooter alignWithMargins="0"/>
  <rowBreaks count="1" manualBreakCount="1">
    <brk id="4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26"/>
  <sheetViews>
    <sheetView showGridLines="0" workbookViewId="0">
      <selection sqref="A1:C1"/>
    </sheetView>
  </sheetViews>
  <sheetFormatPr defaultRowHeight="12.75"/>
  <cols>
    <col min="1" max="1" width="2.7109375" customWidth="1"/>
    <col min="2" max="5" width="12.7109375" customWidth="1"/>
    <col min="6" max="6" width="2.7109375" customWidth="1"/>
    <col min="7" max="33" width="12.7109375" customWidth="1"/>
  </cols>
  <sheetData>
    <row r="1" spans="1:6">
      <c r="A1" s="161" t="s">
        <v>120</v>
      </c>
      <c r="B1" s="161"/>
      <c r="C1" s="161"/>
      <c r="D1" s="6"/>
      <c r="E1" s="6"/>
    </row>
    <row r="2" spans="1:6">
      <c r="B2" s="5"/>
      <c r="C2" s="5"/>
      <c r="D2" s="5"/>
      <c r="E2" s="5"/>
    </row>
    <row r="3" spans="1:6">
      <c r="A3" s="140"/>
      <c r="B3" s="158" t="s">
        <v>90</v>
      </c>
      <c r="C3" s="158"/>
      <c r="D3" s="158"/>
      <c r="E3" s="158"/>
      <c r="F3" s="12"/>
    </row>
    <row r="4" spans="1:6">
      <c r="A4" s="140"/>
      <c r="B4" s="11"/>
      <c r="C4" s="11"/>
      <c r="D4" s="11"/>
      <c r="E4" s="11"/>
      <c r="F4" s="12"/>
    </row>
    <row r="5" spans="1:6">
      <c r="A5" s="140"/>
      <c r="B5" s="160" t="s">
        <v>2</v>
      </c>
      <c r="C5" s="160"/>
      <c r="D5" s="160"/>
      <c r="E5" s="11"/>
      <c r="F5" s="12"/>
    </row>
    <row r="6" spans="1:6">
      <c r="A6" s="140"/>
      <c r="B6" s="153" t="s">
        <v>91</v>
      </c>
      <c r="C6" s="145"/>
      <c r="D6" s="145"/>
      <c r="E6" s="43">
        <v>18000</v>
      </c>
      <c r="F6" s="12"/>
    </row>
    <row r="7" spans="1:6">
      <c r="A7" s="140"/>
      <c r="B7" s="153" t="s">
        <v>92</v>
      </c>
      <c r="C7" s="145"/>
      <c r="D7" s="145"/>
      <c r="E7" s="41">
        <v>27000</v>
      </c>
      <c r="F7" s="12"/>
    </row>
    <row r="8" spans="1:6">
      <c r="A8" s="140"/>
      <c r="B8" s="153" t="s">
        <v>93</v>
      </c>
      <c r="C8" s="145"/>
      <c r="D8" s="145"/>
      <c r="E8" s="41">
        <v>9000</v>
      </c>
      <c r="F8" s="12"/>
    </row>
    <row r="9" spans="1:6">
      <c r="A9" s="140"/>
      <c r="B9" s="145" t="s">
        <v>30</v>
      </c>
      <c r="C9" s="145"/>
      <c r="D9" s="145"/>
      <c r="E9" s="41">
        <v>3000</v>
      </c>
      <c r="F9" s="12"/>
    </row>
    <row r="10" spans="1:6">
      <c r="A10" s="140"/>
      <c r="B10" s="145" t="s">
        <v>5</v>
      </c>
      <c r="C10" s="145"/>
      <c r="D10" s="145"/>
      <c r="E10" s="41">
        <v>3000</v>
      </c>
      <c r="F10" s="12"/>
    </row>
    <row r="11" spans="1:6">
      <c r="A11" s="140"/>
      <c r="B11" s="145" t="s">
        <v>9</v>
      </c>
      <c r="C11" s="145"/>
      <c r="D11" s="145"/>
      <c r="E11" s="42">
        <v>6000</v>
      </c>
      <c r="F11" s="12"/>
    </row>
    <row r="12" spans="1:6">
      <c r="A12" s="140"/>
      <c r="B12" s="145" t="s">
        <v>71</v>
      </c>
      <c r="C12" s="145"/>
      <c r="D12" s="145"/>
      <c r="E12" s="43">
        <f>SUM(E6:E11)</f>
        <v>66000</v>
      </c>
      <c r="F12" s="12"/>
    </row>
    <row r="13" spans="1:6">
      <c r="A13" s="140"/>
      <c r="B13" s="145"/>
      <c r="C13" s="145"/>
      <c r="D13" s="145"/>
      <c r="E13" s="9"/>
      <c r="F13" s="12"/>
    </row>
    <row r="14" spans="1:6">
      <c r="A14" s="140"/>
      <c r="B14" s="145" t="s">
        <v>10</v>
      </c>
      <c r="C14" s="145"/>
      <c r="D14" s="145"/>
      <c r="E14" s="44">
        <v>4000</v>
      </c>
      <c r="F14" s="12"/>
    </row>
    <row r="15" spans="1:6">
      <c r="A15" s="140"/>
      <c r="B15" s="145" t="s">
        <v>31</v>
      </c>
      <c r="C15" s="145"/>
      <c r="D15" s="145"/>
      <c r="E15" s="14">
        <f>E12/(E14*2)</f>
        <v>8.25</v>
      </c>
      <c r="F15" s="12"/>
    </row>
    <row r="16" spans="1:6">
      <c r="A16" s="140"/>
      <c r="B16" s="145" t="s">
        <v>32</v>
      </c>
      <c r="C16" s="145"/>
      <c r="D16" s="145"/>
      <c r="E16" s="44">
        <v>1000</v>
      </c>
      <c r="F16" s="12"/>
    </row>
    <row r="17" spans="1:6">
      <c r="A17" s="140"/>
      <c r="B17" s="145" t="s">
        <v>33</v>
      </c>
      <c r="C17" s="145"/>
      <c r="D17" s="145"/>
      <c r="E17" s="44">
        <v>1800</v>
      </c>
      <c r="F17" s="12"/>
    </row>
    <row r="18" spans="1:6">
      <c r="A18" s="140"/>
      <c r="B18" s="145" t="s">
        <v>34</v>
      </c>
      <c r="C18" s="145"/>
      <c r="D18" s="145"/>
      <c r="E18" s="13"/>
      <c r="F18" s="12"/>
    </row>
    <row r="19" spans="1:6">
      <c r="A19" s="140"/>
      <c r="B19" s="145" t="s">
        <v>14</v>
      </c>
      <c r="C19" s="145"/>
      <c r="D19" s="145"/>
      <c r="E19" s="45">
        <v>30</v>
      </c>
      <c r="F19" s="12"/>
    </row>
    <row r="20" spans="1:6">
      <c r="A20" s="140"/>
      <c r="B20" s="145" t="s">
        <v>16</v>
      </c>
      <c r="C20" s="145"/>
      <c r="D20" s="145"/>
      <c r="E20" s="45"/>
      <c r="F20" s="12"/>
    </row>
    <row r="21" spans="1:6">
      <c r="A21" s="140"/>
      <c r="B21" s="145" t="s">
        <v>14</v>
      </c>
      <c r="C21" s="145"/>
      <c r="D21" s="145"/>
      <c r="E21" s="45">
        <v>20</v>
      </c>
      <c r="F21" s="12"/>
    </row>
    <row r="22" spans="1:6">
      <c r="A22" s="140"/>
      <c r="B22" s="145"/>
      <c r="C22" s="145"/>
      <c r="D22" s="145"/>
      <c r="E22" s="9"/>
      <c r="F22" s="12"/>
    </row>
    <row r="23" spans="1:6">
      <c r="A23" s="140"/>
      <c r="B23" s="159" t="s">
        <v>72</v>
      </c>
      <c r="C23" s="159"/>
      <c r="D23" s="159"/>
      <c r="E23" s="9"/>
      <c r="F23" s="12"/>
    </row>
    <row r="24" spans="1:6" ht="12.75" customHeight="1">
      <c r="A24" s="140"/>
      <c r="B24" s="153" t="s">
        <v>94</v>
      </c>
      <c r="C24" s="145"/>
      <c r="D24" s="145"/>
      <c r="E24" s="43">
        <v>23100</v>
      </c>
      <c r="F24" s="12"/>
    </row>
    <row r="25" spans="1:6" ht="12.75" customHeight="1">
      <c r="A25" s="140"/>
      <c r="B25" s="153" t="s">
        <v>95</v>
      </c>
      <c r="C25" s="145"/>
      <c r="D25" s="145"/>
      <c r="E25" s="43">
        <v>9600</v>
      </c>
      <c r="F25" s="12"/>
    </row>
    <row r="26" spans="1:6">
      <c r="A26" s="140"/>
      <c r="B26" s="12"/>
      <c r="C26" s="12"/>
      <c r="D26" s="12"/>
      <c r="E26" s="12"/>
      <c r="F26" s="12"/>
    </row>
  </sheetData>
  <sheetProtection password="C690" sheet="1" objects="1" scenarios="1" selectLockedCells="1" selectUnlockedCells="1"/>
  <mergeCells count="23">
    <mergeCell ref="A1:C1"/>
    <mergeCell ref="B22:D22"/>
    <mergeCell ref="B16:D16"/>
    <mergeCell ref="B17:D17"/>
    <mergeCell ref="B18:D18"/>
    <mergeCell ref="B19:D19"/>
    <mergeCell ref="B20:D20"/>
    <mergeCell ref="B21:D21"/>
    <mergeCell ref="B10:D10"/>
    <mergeCell ref="B11:D11"/>
    <mergeCell ref="B15:D15"/>
    <mergeCell ref="B3:E3"/>
    <mergeCell ref="B25:D25"/>
    <mergeCell ref="B24:D24"/>
    <mergeCell ref="B23:D23"/>
    <mergeCell ref="B6:D6"/>
    <mergeCell ref="B5:D5"/>
    <mergeCell ref="B7:D7"/>
    <mergeCell ref="B8:D8"/>
    <mergeCell ref="B9:D9"/>
    <mergeCell ref="B12:D12"/>
    <mergeCell ref="B13:D13"/>
    <mergeCell ref="B14:D14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83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33" width="12.7109375" style="3" customWidth="1"/>
    <col min="34" max="16384" width="9.140625" style="3"/>
  </cols>
  <sheetData>
    <row r="1" spans="1:10">
      <c r="B1" s="1" t="s">
        <v>0</v>
      </c>
      <c r="C1" s="147"/>
      <c r="D1" s="147"/>
    </row>
    <row r="2" spans="1:10">
      <c r="B2" s="1" t="s">
        <v>1</v>
      </c>
      <c r="C2" s="147"/>
      <c r="D2" s="147"/>
    </row>
    <row r="3" spans="1:10">
      <c r="B3" s="2"/>
      <c r="C3" s="146" t="s">
        <v>121</v>
      </c>
      <c r="D3" s="146"/>
    </row>
    <row r="5" spans="1:10">
      <c r="A5" s="140"/>
      <c r="B5" s="163" t="s">
        <v>98</v>
      </c>
      <c r="C5" s="163"/>
      <c r="D5" s="163"/>
      <c r="E5" s="163"/>
      <c r="F5" s="163"/>
      <c r="G5" s="163"/>
      <c r="H5" s="163"/>
      <c r="I5" s="46"/>
    </row>
    <row r="6" spans="1:10">
      <c r="A6" s="140"/>
      <c r="B6" s="162" t="s">
        <v>89</v>
      </c>
      <c r="C6" s="162"/>
      <c r="D6" s="162"/>
      <c r="E6" s="162"/>
      <c r="F6" s="162"/>
      <c r="G6" s="162"/>
      <c r="H6" s="162"/>
      <c r="I6" s="46"/>
    </row>
    <row r="7" spans="1:10">
      <c r="A7" s="140"/>
      <c r="B7" s="162" t="s">
        <v>100</v>
      </c>
      <c r="C7" s="162"/>
      <c r="D7" s="162"/>
      <c r="E7" s="162"/>
      <c r="F7" s="162"/>
      <c r="G7" s="162"/>
      <c r="H7" s="162"/>
      <c r="I7" s="46"/>
    </row>
    <row r="8" spans="1:10">
      <c r="A8" s="140"/>
      <c r="B8" s="11"/>
      <c r="C8" s="11"/>
      <c r="D8" s="11"/>
      <c r="E8" s="16"/>
      <c r="F8" s="16"/>
      <c r="G8" s="16"/>
      <c r="H8" s="16"/>
      <c r="I8" s="46"/>
    </row>
    <row r="9" spans="1:10">
      <c r="A9" s="140"/>
      <c r="B9" s="11"/>
      <c r="C9" s="11"/>
      <c r="D9" s="11"/>
      <c r="E9" s="49" t="s">
        <v>37</v>
      </c>
      <c r="F9" s="49" t="s">
        <v>38</v>
      </c>
      <c r="G9" s="49" t="s">
        <v>43</v>
      </c>
      <c r="H9" s="49" t="s">
        <v>39</v>
      </c>
      <c r="I9" s="46"/>
    </row>
    <row r="10" spans="1:10">
      <c r="A10" s="140"/>
      <c r="B10" s="164" t="s">
        <v>40</v>
      </c>
      <c r="C10" s="164"/>
      <c r="D10" s="164"/>
      <c r="E10" s="136"/>
      <c r="F10" s="123"/>
      <c r="G10" s="122"/>
      <c r="H10" s="133"/>
      <c r="I10" s="30" t="str">
        <f>IF(H10="","",IF(H10=249800,"«- Correct!","«- Try again!"))</f>
        <v/>
      </c>
    </row>
    <row r="11" spans="1:10">
      <c r="A11" s="140"/>
      <c r="B11" s="164" t="s">
        <v>41</v>
      </c>
      <c r="C11" s="164"/>
      <c r="D11" s="164"/>
      <c r="E11" s="137"/>
      <c r="F11" s="109"/>
      <c r="G11" s="110"/>
      <c r="H11" s="129"/>
      <c r="I11" s="30" t="str">
        <f>IF(H11="","",IF(H11=128124,"«- Correct!","«- Try again!"))</f>
        <v/>
      </c>
    </row>
    <row r="12" spans="1:10">
      <c r="A12" s="140"/>
      <c r="B12" s="164" t="s">
        <v>42</v>
      </c>
      <c r="C12" s="164"/>
      <c r="D12" s="164"/>
      <c r="E12" s="132"/>
      <c r="F12" s="125"/>
      <c r="G12" s="132"/>
      <c r="H12" s="126"/>
      <c r="I12" s="30" t="str">
        <f>IF(H12="","",IF(H12=121676,"«- Correct!","«- Try again!"))</f>
        <v/>
      </c>
      <c r="J12" s="32"/>
    </row>
    <row r="13" spans="1:10">
      <c r="A13" s="140"/>
      <c r="B13" s="164" t="s">
        <v>44</v>
      </c>
      <c r="C13" s="164"/>
      <c r="D13" s="164"/>
      <c r="E13" s="97"/>
      <c r="F13" s="97"/>
      <c r="G13" s="97"/>
      <c r="H13" s="97"/>
      <c r="I13" s="16"/>
    </row>
    <row r="14" spans="1:10">
      <c r="A14" s="140"/>
      <c r="B14" s="164" t="s">
        <v>45</v>
      </c>
      <c r="C14" s="164"/>
      <c r="D14" s="164"/>
      <c r="E14" s="124"/>
      <c r="F14" s="125"/>
      <c r="G14" s="124"/>
      <c r="H14" s="126"/>
      <c r="I14" s="30" t="str">
        <f>IF(H14="","",IF(H14=35000,"«- Correct!","«- Try again!"))</f>
        <v/>
      </c>
      <c r="J14" s="32"/>
    </row>
    <row r="15" spans="1:10">
      <c r="A15" s="140"/>
      <c r="B15" s="164" t="s">
        <v>46</v>
      </c>
      <c r="C15" s="164"/>
      <c r="D15" s="164"/>
      <c r="E15" s="105"/>
      <c r="F15" s="127"/>
      <c r="G15" s="105"/>
      <c r="H15" s="128"/>
      <c r="I15" s="30" t="str">
        <f>IF(H15="","",IF(H15=2500,"«- Correct!","«- Try again!"))</f>
        <v/>
      </c>
      <c r="J15" s="32"/>
    </row>
    <row r="16" spans="1:10">
      <c r="A16" s="140"/>
      <c r="B16" s="164" t="s">
        <v>47</v>
      </c>
      <c r="C16" s="164"/>
      <c r="D16" s="164"/>
      <c r="E16" s="138"/>
      <c r="F16" s="127"/>
      <c r="G16" s="105"/>
      <c r="H16" s="128"/>
      <c r="I16" s="30" t="str">
        <f>IF(H16="","",IF(H16=1904,"«- Correct!","«- Try again!"))</f>
        <v/>
      </c>
      <c r="J16" s="32"/>
    </row>
    <row r="17" spans="1:10">
      <c r="A17" s="140"/>
      <c r="B17" s="164" t="s">
        <v>48</v>
      </c>
      <c r="C17" s="164"/>
      <c r="D17" s="164"/>
      <c r="E17" s="110"/>
      <c r="F17" s="109"/>
      <c r="G17" s="110"/>
      <c r="H17" s="131"/>
      <c r="I17" s="30" t="str">
        <f>IF(H17="","",IF(H17=2000,"«- Correct!","«- Try again!"))</f>
        <v/>
      </c>
      <c r="J17" s="32"/>
    </row>
    <row r="18" spans="1:10">
      <c r="A18" s="140"/>
      <c r="B18" s="164" t="s">
        <v>49</v>
      </c>
      <c r="C18" s="164"/>
      <c r="D18" s="164"/>
      <c r="E18" s="132"/>
      <c r="F18" s="125"/>
      <c r="G18" s="132"/>
      <c r="H18" s="126"/>
      <c r="I18" s="30" t="str">
        <f>IF(H18="","",IF(H18=41404,"«- Correct!","«- Try again!"))</f>
        <v/>
      </c>
      <c r="J18" s="32"/>
    </row>
    <row r="19" spans="1:10">
      <c r="A19" s="140"/>
      <c r="B19" s="164" t="s">
        <v>50</v>
      </c>
      <c r="C19" s="164"/>
      <c r="D19" s="164"/>
      <c r="E19" s="97"/>
      <c r="F19" s="97"/>
      <c r="G19" s="97"/>
      <c r="H19" s="97"/>
      <c r="I19" s="16"/>
    </row>
    <row r="20" spans="1:10">
      <c r="A20" s="140"/>
      <c r="B20" s="164" t="s">
        <v>51</v>
      </c>
      <c r="C20" s="164"/>
      <c r="D20" s="164"/>
      <c r="E20" s="124"/>
      <c r="F20" s="125"/>
      <c r="G20" s="124"/>
      <c r="H20" s="126"/>
      <c r="I20" s="30" t="str">
        <f>IF(H20="","",IF(H20=10800,"«- Correct!","«- Try again!"))</f>
        <v/>
      </c>
      <c r="J20" s="32"/>
    </row>
    <row r="21" spans="1:10">
      <c r="A21" s="140"/>
      <c r="B21" s="164" t="s">
        <v>52</v>
      </c>
      <c r="C21" s="164"/>
      <c r="D21" s="164"/>
      <c r="E21" s="105"/>
      <c r="F21" s="127"/>
      <c r="G21" s="105"/>
      <c r="H21" s="128"/>
      <c r="I21" s="30" t="str">
        <f>IF(H21="","",IF(H21=4000,"«- Correct!","«- Try again!"))</f>
        <v/>
      </c>
      <c r="J21" s="32"/>
    </row>
    <row r="22" spans="1:10">
      <c r="A22" s="140"/>
      <c r="B22" s="165" t="s">
        <v>124</v>
      </c>
      <c r="C22" s="164"/>
      <c r="D22" s="164"/>
      <c r="E22" s="110"/>
      <c r="F22" s="109"/>
      <c r="G22" s="110"/>
      <c r="H22" s="129"/>
      <c r="I22" s="30" t="str">
        <f>IF(H22="","",IF(H22=22000,"«- Correct!","«- Try again!"))</f>
        <v/>
      </c>
      <c r="J22" s="32"/>
    </row>
    <row r="23" spans="1:10">
      <c r="A23" s="140"/>
      <c r="B23" s="164" t="s">
        <v>53</v>
      </c>
      <c r="C23" s="164"/>
      <c r="D23" s="164"/>
      <c r="E23" s="110"/>
      <c r="F23" s="109"/>
      <c r="G23" s="110"/>
      <c r="H23" s="129"/>
      <c r="I23" s="30" t="str">
        <f>IF(H23="","",IF(H23=36800,"«- Correct!","«- Try again!"))</f>
        <v/>
      </c>
      <c r="J23" s="32"/>
    </row>
    <row r="24" spans="1:10">
      <c r="A24" s="140"/>
      <c r="B24" s="164" t="s">
        <v>54</v>
      </c>
      <c r="C24" s="164"/>
      <c r="D24" s="164"/>
      <c r="E24" s="110"/>
      <c r="F24" s="109"/>
      <c r="G24" s="110"/>
      <c r="H24" s="129"/>
      <c r="I24" s="30" t="str">
        <f>IF(H24="","",IF(H24=78204,"«- Correct!","«- Try again!"))</f>
        <v/>
      </c>
      <c r="J24" s="32"/>
    </row>
    <row r="25" spans="1:10" ht="13.5" thickBot="1">
      <c r="A25" s="140"/>
      <c r="B25" s="164" t="s">
        <v>55</v>
      </c>
      <c r="C25" s="164"/>
      <c r="D25" s="164"/>
      <c r="E25" s="98"/>
      <c r="F25" s="121"/>
      <c r="G25" s="98"/>
      <c r="H25" s="130"/>
      <c r="I25" s="30" t="str">
        <f>IF(H25="","",IF(H25=43472,"«- Correct!","«- Try again!"))</f>
        <v/>
      </c>
      <c r="J25" s="32"/>
    </row>
    <row r="26" spans="1:10" ht="13.5" thickTop="1">
      <c r="A26" s="140"/>
      <c r="B26" s="19"/>
      <c r="C26" s="19"/>
      <c r="D26" s="19"/>
      <c r="E26" s="30" t="str">
        <f>IF(E25="","",IF(E25=27872," Correct!"," Try again!"))</f>
        <v/>
      </c>
      <c r="F26" s="96" t="str">
        <f>IF(F25="","",IF(AND(F25&gt;=5221,F25&lt;=5221.5),"Correct!","Try again!"))</f>
        <v/>
      </c>
      <c r="G26" s="30" t="str">
        <f>IF(G25="","",IF(G25=10379," Correct!"," Try again!"))</f>
        <v/>
      </c>
      <c r="H26" s="27"/>
      <c r="I26" s="30"/>
      <c r="J26" s="32"/>
    </row>
    <row r="27" spans="1:10">
      <c r="B27" s="8"/>
      <c r="C27" s="8"/>
      <c r="D27" s="8"/>
      <c r="E27" s="24"/>
      <c r="F27" s="24"/>
      <c r="G27" s="24"/>
      <c r="H27" s="24"/>
    </row>
    <row r="28" spans="1:10">
      <c r="A28" s="140"/>
      <c r="B28" s="28" t="s">
        <v>83</v>
      </c>
      <c r="C28" s="28"/>
      <c r="D28" s="28"/>
      <c r="E28" s="29"/>
      <c r="F28" s="29"/>
      <c r="G28" s="29"/>
      <c r="H28" s="29"/>
    </row>
    <row r="29" spans="1:10">
      <c r="A29" s="140"/>
      <c r="B29" s="166" t="s">
        <v>82</v>
      </c>
      <c r="C29" s="166"/>
      <c r="D29" s="166"/>
      <c r="E29" s="25"/>
      <c r="F29" s="25"/>
      <c r="G29" s="25"/>
      <c r="H29" s="47"/>
    </row>
    <row r="30" spans="1:10">
      <c r="A30" s="140"/>
      <c r="B30" s="164"/>
      <c r="C30" s="164"/>
      <c r="D30" s="164"/>
      <c r="E30" s="49" t="s">
        <v>37</v>
      </c>
      <c r="F30" s="49" t="s">
        <v>38</v>
      </c>
      <c r="G30" s="49" t="s">
        <v>43</v>
      </c>
      <c r="H30" s="47"/>
    </row>
    <row r="31" spans="1:10">
      <c r="A31" s="140"/>
      <c r="B31" s="164" t="s">
        <v>113</v>
      </c>
      <c r="C31" s="164"/>
      <c r="D31" s="164"/>
      <c r="E31" s="122"/>
      <c r="F31" s="123"/>
      <c r="G31" s="122"/>
      <c r="H31" s="47"/>
    </row>
    <row r="32" spans="1:10">
      <c r="A32" s="140"/>
      <c r="B32" s="164" t="s">
        <v>64</v>
      </c>
      <c r="C32" s="164"/>
      <c r="D32" s="164"/>
      <c r="E32" s="114"/>
      <c r="F32" s="115"/>
      <c r="G32" s="101"/>
      <c r="H32" s="47"/>
    </row>
    <row r="33" spans="1:10" ht="13.5" thickBot="1">
      <c r="A33" s="140"/>
      <c r="B33" s="164" t="s">
        <v>106</v>
      </c>
      <c r="C33" s="164"/>
      <c r="D33" s="164"/>
      <c r="E33" s="116"/>
      <c r="F33" s="121"/>
      <c r="G33" s="116"/>
      <c r="H33" s="47"/>
      <c r="I33"/>
    </row>
    <row r="34" spans="1:10" ht="13.5" thickTop="1">
      <c r="A34" s="140"/>
      <c r="B34" s="164"/>
      <c r="C34" s="164"/>
      <c r="D34" s="164"/>
      <c r="E34" s="30" t="str">
        <f>IF(E33="","",IF(E33=140400," Correct!"," Try again!"))</f>
        <v/>
      </c>
      <c r="F34" s="30" t="str">
        <f>IF(F33="","",IF(F33=59400," Correct!"," Try again!"))</f>
        <v/>
      </c>
      <c r="G34" s="30" t="str">
        <f>IF(G33="","",IF(G33=50000," Correct!"," Try again!"))</f>
        <v/>
      </c>
      <c r="H34" s="47"/>
      <c r="I34"/>
    </row>
    <row r="35" spans="1:10">
      <c r="A35" s="140"/>
      <c r="B35" s="164"/>
      <c r="C35" s="164"/>
      <c r="D35" s="164"/>
      <c r="E35" s="25"/>
      <c r="F35" s="25"/>
      <c r="G35" s="25"/>
      <c r="H35" s="47"/>
      <c r="I35"/>
    </row>
    <row r="36" spans="1:10">
      <c r="A36" s="140"/>
      <c r="B36" s="166" t="s">
        <v>78</v>
      </c>
      <c r="C36" s="166"/>
      <c r="D36" s="166"/>
      <c r="E36" s="49" t="s">
        <v>37</v>
      </c>
      <c r="F36" s="49" t="s">
        <v>38</v>
      </c>
      <c r="G36" s="49" t="s">
        <v>43</v>
      </c>
      <c r="H36" s="47"/>
      <c r="I36"/>
    </row>
    <row r="37" spans="1:10">
      <c r="A37" s="140"/>
      <c r="B37" s="164" t="s">
        <v>114</v>
      </c>
      <c r="C37" s="164"/>
      <c r="D37" s="164"/>
      <c r="E37" s="122"/>
      <c r="F37" s="123"/>
      <c r="G37" s="122"/>
      <c r="H37" s="48"/>
      <c r="I37" s="33"/>
      <c r="J37" s="33"/>
    </row>
    <row r="38" spans="1:10">
      <c r="A38" s="140"/>
      <c r="B38" s="164" t="s">
        <v>64</v>
      </c>
      <c r="C38" s="164"/>
      <c r="D38" s="164"/>
      <c r="E38" s="114"/>
      <c r="F38" s="115"/>
      <c r="G38" s="114"/>
      <c r="H38" s="47"/>
      <c r="I38"/>
    </row>
    <row r="39" spans="1:10" ht="13.5" thickBot="1">
      <c r="A39" s="140"/>
      <c r="B39" s="164" t="s">
        <v>107</v>
      </c>
      <c r="C39" s="164"/>
      <c r="D39" s="164"/>
      <c r="E39" s="135"/>
      <c r="F39" s="135"/>
      <c r="G39" s="135"/>
      <c r="H39" s="47"/>
      <c r="I39"/>
    </row>
    <row r="40" spans="1:10" ht="13.5" thickTop="1">
      <c r="A40" s="140"/>
      <c r="B40" s="164"/>
      <c r="C40" s="164"/>
      <c r="D40" s="164"/>
      <c r="E40" s="30" t="str">
        <f>IF(E39="","",IF(E39=68796," Correct!"," Try again!"))</f>
        <v/>
      </c>
      <c r="F40" s="30" t="str">
        <f>IF(F39="","",IF(F39=36828," Correct!"," Try again!"))</f>
        <v/>
      </c>
      <c r="G40" s="30" t="str">
        <f>IF(G39="","",IF(G39=22500," Correct!"," Try again!"))</f>
        <v/>
      </c>
      <c r="H40" s="47"/>
      <c r="I40"/>
    </row>
    <row r="41" spans="1:10">
      <c r="A41" s="140"/>
      <c r="B41" s="164"/>
      <c r="C41" s="164"/>
      <c r="D41" s="164"/>
      <c r="E41" s="30"/>
      <c r="F41" s="30"/>
      <c r="G41" s="30"/>
      <c r="H41" s="47"/>
      <c r="I41"/>
    </row>
    <row r="42" spans="1:10">
      <c r="A42" s="140"/>
      <c r="B42" s="166" t="s">
        <v>86</v>
      </c>
      <c r="C42" s="166"/>
      <c r="D42" s="166"/>
      <c r="E42" s="26"/>
      <c r="F42" s="26"/>
      <c r="G42" s="26"/>
      <c r="H42" s="47"/>
      <c r="I42"/>
    </row>
    <row r="43" spans="1:10">
      <c r="A43" s="140"/>
      <c r="B43" s="164" t="s">
        <v>114</v>
      </c>
      <c r="C43" s="164"/>
      <c r="D43" s="164"/>
      <c r="E43" s="103"/>
      <c r="F43" s="104"/>
      <c r="G43" s="103"/>
      <c r="H43" s="47"/>
      <c r="I43"/>
    </row>
    <row r="44" spans="1:10">
      <c r="A44" s="140"/>
      <c r="B44" s="164" t="s">
        <v>113</v>
      </c>
      <c r="C44" s="164"/>
      <c r="D44" s="164"/>
      <c r="E44" s="107"/>
      <c r="F44" s="117"/>
      <c r="G44" s="107"/>
      <c r="H44" s="47"/>
      <c r="I44"/>
    </row>
    <row r="45" spans="1:10">
      <c r="A45" s="140"/>
      <c r="B45" s="164" t="s">
        <v>115</v>
      </c>
      <c r="C45" s="164"/>
      <c r="D45" s="164"/>
      <c r="E45" s="118"/>
      <c r="F45" s="119"/>
      <c r="G45" s="120"/>
      <c r="H45" s="47"/>
      <c r="I45"/>
    </row>
    <row r="46" spans="1:10">
      <c r="A46" s="140"/>
      <c r="B46" s="164" t="s">
        <v>106</v>
      </c>
      <c r="C46" s="164"/>
      <c r="D46" s="164"/>
      <c r="E46" s="107"/>
      <c r="F46" s="117"/>
      <c r="G46" s="107"/>
      <c r="H46" s="47"/>
      <c r="I46"/>
    </row>
    <row r="47" spans="1:10">
      <c r="A47" s="140"/>
      <c r="B47" s="164" t="s">
        <v>108</v>
      </c>
      <c r="C47" s="164"/>
      <c r="D47" s="164"/>
      <c r="E47" s="114"/>
      <c r="F47" s="115"/>
      <c r="G47" s="114"/>
      <c r="H47" s="47"/>
      <c r="I47"/>
    </row>
    <row r="48" spans="1:10" ht="13.5" thickBot="1">
      <c r="A48" s="140"/>
      <c r="B48" s="164" t="s">
        <v>107</v>
      </c>
      <c r="C48" s="164"/>
      <c r="D48" s="164"/>
      <c r="E48" s="116"/>
      <c r="F48" s="121"/>
      <c r="G48" s="116"/>
      <c r="H48" s="16"/>
    </row>
    <row r="49" spans="1:9" ht="13.5" thickTop="1">
      <c r="A49" s="140"/>
      <c r="B49" s="164"/>
      <c r="C49" s="164"/>
      <c r="D49" s="164"/>
      <c r="E49" s="30" t="str">
        <f>IF(E48="","",IF(E48=68796," Correct!"," Try again!"))</f>
        <v/>
      </c>
      <c r="F49" s="30" t="str">
        <f>IF(F48="","",IF(F48=36828," Correct!"," Try again!"))</f>
        <v/>
      </c>
      <c r="G49" s="30" t="str">
        <f>IF(G48="","",IF(G48=22500," Correct!"," Try again!"))</f>
        <v/>
      </c>
      <c r="H49" s="47"/>
      <c r="I49"/>
    </row>
    <row r="50" spans="1:9">
      <c r="A50" s="140"/>
      <c r="B50" s="166" t="s">
        <v>79</v>
      </c>
      <c r="C50" s="166"/>
      <c r="D50" s="166"/>
      <c r="E50" s="26"/>
      <c r="F50" s="26"/>
      <c r="G50" s="26"/>
      <c r="H50" s="47"/>
      <c r="I50"/>
    </row>
    <row r="51" spans="1:9">
      <c r="A51" s="140"/>
      <c r="B51" s="164" t="s">
        <v>116</v>
      </c>
      <c r="C51" s="164"/>
      <c r="D51" s="164"/>
      <c r="E51" s="99"/>
      <c r="F51" s="100"/>
      <c r="G51" s="99"/>
      <c r="H51" s="16"/>
      <c r="I51"/>
    </row>
    <row r="52" spans="1:9">
      <c r="A52" s="140"/>
      <c r="B52" s="164" t="s">
        <v>64</v>
      </c>
      <c r="C52" s="164"/>
      <c r="D52" s="164"/>
      <c r="E52" s="114"/>
      <c r="F52" s="115"/>
      <c r="G52" s="114"/>
      <c r="H52" s="16"/>
      <c r="I52"/>
    </row>
    <row r="53" spans="1:9" ht="13.5" thickBot="1">
      <c r="A53" s="140"/>
      <c r="B53" s="164" t="s">
        <v>109</v>
      </c>
      <c r="C53" s="164"/>
      <c r="D53" s="164"/>
      <c r="E53" s="135"/>
      <c r="F53" s="135"/>
      <c r="G53" s="116"/>
      <c r="H53" s="16"/>
      <c r="I53"/>
    </row>
    <row r="54" spans="1:9" ht="13.5" thickTop="1">
      <c r="A54" s="140"/>
      <c r="B54" s="164"/>
      <c r="C54" s="164"/>
      <c r="D54" s="164"/>
      <c r="E54" s="30" t="str">
        <f>IF(E53="","",IF(E53=972," Correct!"," Try again!"))</f>
        <v/>
      </c>
      <c r="F54" s="30" t="str">
        <f>IF(F53="","",IF(F53=432," Correct!"," Try again!"))</f>
        <v/>
      </c>
      <c r="G54" s="30" t="str">
        <f>IF(G53="","",IF(G53=500," Correct!"," Try again!"))</f>
        <v/>
      </c>
      <c r="H54" s="16"/>
      <c r="I54"/>
    </row>
    <row r="55" spans="1:9">
      <c r="A55" s="140"/>
      <c r="B55" s="166" t="s">
        <v>80</v>
      </c>
      <c r="C55" s="166"/>
      <c r="D55" s="166"/>
      <c r="E55" s="26"/>
      <c r="F55" s="26"/>
      <c r="G55" s="26"/>
      <c r="H55" s="16"/>
      <c r="I55"/>
    </row>
    <row r="56" spans="1:9">
      <c r="A56" s="140"/>
      <c r="B56" s="164" t="s">
        <v>117</v>
      </c>
      <c r="C56" s="164"/>
      <c r="D56" s="164"/>
      <c r="E56" s="103"/>
      <c r="F56" s="104"/>
      <c r="G56" s="103"/>
      <c r="H56" s="16"/>
      <c r="I56"/>
    </row>
    <row r="57" spans="1:9">
      <c r="A57" s="140"/>
      <c r="B57" s="164" t="s">
        <v>77</v>
      </c>
      <c r="C57" s="164"/>
      <c r="D57" s="164"/>
      <c r="E57" s="105"/>
      <c r="F57" s="106"/>
      <c r="G57" s="107"/>
      <c r="H57" s="16"/>
      <c r="I57"/>
    </row>
    <row r="58" spans="1:9">
      <c r="A58" s="140"/>
      <c r="B58" s="164" t="s">
        <v>118</v>
      </c>
      <c r="C58" s="164"/>
      <c r="D58" s="164"/>
      <c r="E58" s="108"/>
      <c r="F58" s="109"/>
      <c r="G58" s="110"/>
      <c r="H58" s="16"/>
      <c r="I58"/>
    </row>
    <row r="59" spans="1:9" ht="13.5" thickBot="1">
      <c r="A59" s="140"/>
      <c r="B59" s="164" t="s">
        <v>110</v>
      </c>
      <c r="C59" s="164"/>
      <c r="D59" s="164"/>
      <c r="E59" s="98"/>
      <c r="F59" s="111"/>
      <c r="G59" s="98"/>
      <c r="H59" s="16"/>
      <c r="I59"/>
    </row>
    <row r="60" spans="1:9" ht="13.5" thickTop="1">
      <c r="A60" s="140"/>
      <c r="B60" s="164" t="s">
        <v>68</v>
      </c>
      <c r="C60" s="164"/>
      <c r="D60" s="164"/>
      <c r="E60" s="112"/>
      <c r="F60" s="113"/>
      <c r="G60" s="112"/>
      <c r="H60" s="16"/>
      <c r="I60"/>
    </row>
    <row r="61" spans="1:9" ht="13.5" thickBot="1">
      <c r="A61" s="140"/>
      <c r="B61" s="164" t="s">
        <v>111</v>
      </c>
      <c r="C61" s="164"/>
      <c r="D61" s="164"/>
      <c r="E61" s="98"/>
      <c r="F61" s="111"/>
      <c r="G61" s="111"/>
      <c r="H61" s="16"/>
      <c r="I61" s="31"/>
    </row>
    <row r="62" spans="1:9" ht="13.5" thickTop="1">
      <c r="A62" s="140"/>
      <c r="B62" s="164"/>
      <c r="C62" s="164"/>
      <c r="D62" s="164"/>
      <c r="E62" s="30" t="str">
        <f>IF(E61="","",IF(E61=2080," Correct!"," Try again!"))</f>
        <v/>
      </c>
      <c r="F62" s="30" t="str">
        <f>IF(F61="","",IF(F61=1048," Correct!"," Try again!"))</f>
        <v/>
      </c>
      <c r="G62" s="30" t="str">
        <f>IF(G61="","",IF(G61=872," Correct!"," Try again!"))</f>
        <v/>
      </c>
      <c r="H62" s="47"/>
      <c r="I62"/>
    </row>
    <row r="63" spans="1:9">
      <c r="A63" s="140"/>
      <c r="B63" s="166" t="s">
        <v>81</v>
      </c>
      <c r="C63" s="166"/>
      <c r="D63" s="166"/>
      <c r="E63" s="26"/>
      <c r="F63" s="26"/>
      <c r="G63" s="26"/>
      <c r="H63" s="47"/>
      <c r="I63"/>
    </row>
    <row r="64" spans="1:9">
      <c r="A64" s="140"/>
      <c r="B64" s="164" t="s">
        <v>106</v>
      </c>
      <c r="C64" s="164"/>
      <c r="D64" s="164"/>
      <c r="E64" s="99"/>
      <c r="F64" s="100"/>
      <c r="G64" s="99"/>
      <c r="H64" s="47"/>
      <c r="I64"/>
    </row>
    <row r="65" spans="1:9">
      <c r="A65" s="140"/>
      <c r="B65" s="164" t="s">
        <v>69</v>
      </c>
      <c r="C65" s="164"/>
      <c r="D65" s="164"/>
      <c r="E65" s="101"/>
      <c r="F65" s="102"/>
      <c r="G65" s="101"/>
      <c r="H65" s="47"/>
      <c r="I65"/>
    </row>
    <row r="66" spans="1:9">
      <c r="A66" s="140"/>
      <c r="B66" s="164" t="s">
        <v>112</v>
      </c>
      <c r="C66" s="164"/>
      <c r="D66" s="164"/>
      <c r="E66" s="26"/>
      <c r="F66" s="26"/>
      <c r="G66" s="26"/>
      <c r="H66" s="47"/>
      <c r="I66"/>
    </row>
    <row r="67" spans="1:9" ht="13.5" thickBot="1">
      <c r="A67" s="140"/>
      <c r="B67" s="164" t="s">
        <v>70</v>
      </c>
      <c r="C67" s="164"/>
      <c r="D67" s="164"/>
      <c r="E67" s="134"/>
      <c r="F67" s="134"/>
      <c r="G67" s="98"/>
      <c r="H67" s="47"/>
      <c r="I67"/>
    </row>
    <row r="68" spans="1:9" ht="13.5" thickTop="1">
      <c r="A68" s="140"/>
      <c r="B68" s="12"/>
      <c r="C68" s="12"/>
      <c r="D68" s="12"/>
      <c r="E68" s="30" t="str">
        <f>IF(E67="","",IF(E67=12364," Correct!"," Try again!"))</f>
        <v/>
      </c>
      <c r="F68" s="30" t="str">
        <f>IF(F67="","",IF(F67=5236," Correct!"," Try again!"))</f>
        <v/>
      </c>
      <c r="G68" s="30" t="str">
        <f>IF(G67="","",IF(G67=4400," Correct!"," Try again!"))</f>
        <v/>
      </c>
      <c r="H68" s="12"/>
      <c r="I68"/>
    </row>
    <row r="69" spans="1:9">
      <c r="B69"/>
      <c r="C69"/>
      <c r="D69"/>
      <c r="E69"/>
      <c r="F69"/>
      <c r="G69"/>
      <c r="H69"/>
      <c r="I69"/>
    </row>
    <row r="70" spans="1:9">
      <c r="B70"/>
      <c r="C70"/>
      <c r="D70"/>
      <c r="E70"/>
      <c r="F70"/>
      <c r="G70"/>
      <c r="H70"/>
      <c r="I70"/>
    </row>
    <row r="71" spans="1:9">
      <c r="B71"/>
      <c r="C71"/>
      <c r="D71"/>
      <c r="E71"/>
      <c r="F71"/>
      <c r="G71"/>
      <c r="H71"/>
      <c r="I71"/>
    </row>
    <row r="72" spans="1:9">
      <c r="B72"/>
      <c r="C72"/>
      <c r="D72"/>
      <c r="E72"/>
      <c r="F72"/>
      <c r="G72"/>
      <c r="H72"/>
      <c r="I72"/>
    </row>
    <row r="73" spans="1:9">
      <c r="B73"/>
      <c r="C73"/>
      <c r="D73"/>
      <c r="E73"/>
      <c r="F73"/>
      <c r="G73"/>
      <c r="H73"/>
      <c r="I73"/>
    </row>
    <row r="74" spans="1:9">
      <c r="G74"/>
      <c r="H74"/>
      <c r="I74"/>
    </row>
    <row r="75" spans="1:9">
      <c r="G75"/>
      <c r="H75"/>
    </row>
    <row r="76" spans="1:9">
      <c r="G76"/>
      <c r="H76"/>
    </row>
    <row r="81" spans="7:9">
      <c r="I81" s="4"/>
    </row>
    <row r="83" spans="7:9">
      <c r="G83" s="4"/>
      <c r="H83" s="4"/>
    </row>
  </sheetData>
  <sheetProtection password="C690" sheet="1" objects="1" scenarios="1" selectLockedCells="1"/>
  <mergeCells count="61">
    <mergeCell ref="B67:D67"/>
    <mergeCell ref="B29:D29"/>
    <mergeCell ref="B36:D36"/>
    <mergeCell ref="B42:D42"/>
    <mergeCell ref="B50:D50"/>
    <mergeCell ref="B55:D55"/>
    <mergeCell ref="B63:D63"/>
    <mergeCell ref="B60:D60"/>
    <mergeCell ref="B61:D61"/>
    <mergeCell ref="B62:D62"/>
    <mergeCell ref="B64:D64"/>
    <mergeCell ref="B65:D65"/>
    <mergeCell ref="B66:D66"/>
    <mergeCell ref="B53:D53"/>
    <mergeCell ref="B54:D54"/>
    <mergeCell ref="B56:D56"/>
    <mergeCell ref="B57:D57"/>
    <mergeCell ref="B58:D58"/>
    <mergeCell ref="B59:D59"/>
    <mergeCell ref="B46:D46"/>
    <mergeCell ref="B47:D47"/>
    <mergeCell ref="B48:D48"/>
    <mergeCell ref="B49:D49"/>
    <mergeCell ref="B51:D51"/>
    <mergeCell ref="B52:D52"/>
    <mergeCell ref="B39:D39"/>
    <mergeCell ref="B40:D40"/>
    <mergeCell ref="B41:D41"/>
    <mergeCell ref="B43:D43"/>
    <mergeCell ref="B44:D44"/>
    <mergeCell ref="B45:D45"/>
    <mergeCell ref="B32:D32"/>
    <mergeCell ref="B33:D33"/>
    <mergeCell ref="B34:D34"/>
    <mergeCell ref="B35:D35"/>
    <mergeCell ref="B37:D37"/>
    <mergeCell ref="B38:D38"/>
    <mergeCell ref="B22:D22"/>
    <mergeCell ref="B23:D23"/>
    <mergeCell ref="B24:D24"/>
    <mergeCell ref="B25:D25"/>
    <mergeCell ref="B30:D30"/>
    <mergeCell ref="B31:D31"/>
    <mergeCell ref="B16:D16"/>
    <mergeCell ref="B17:D17"/>
    <mergeCell ref="B18:D18"/>
    <mergeCell ref="B19:D19"/>
    <mergeCell ref="B20:D20"/>
    <mergeCell ref="B21:D21"/>
    <mergeCell ref="B10:D10"/>
    <mergeCell ref="B11:D11"/>
    <mergeCell ref="B12:D12"/>
    <mergeCell ref="B13:D13"/>
    <mergeCell ref="B14:D14"/>
    <mergeCell ref="B15:D15"/>
    <mergeCell ref="C2:D2"/>
    <mergeCell ref="C1:D1"/>
    <mergeCell ref="B7:H7"/>
    <mergeCell ref="B6:H6"/>
    <mergeCell ref="B5:H5"/>
    <mergeCell ref="C3:D3"/>
  </mergeCells>
  <phoneticPr fontId="0" type="noConversion"/>
  <printOptions horizontalCentered="1" gridLinesSet="0"/>
  <pageMargins left="0" right="0" top="0.5" bottom="0.5" header="0.5" footer="0.5"/>
  <pageSetup orientation="portrait" r:id="rId1"/>
  <headerFooter alignWithMargins="0"/>
  <rowBreaks count="1" manualBreakCount="1">
    <brk id="27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42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22" width="12.7109375" customWidth="1"/>
  </cols>
  <sheetData>
    <row r="1" spans="1:8">
      <c r="A1" s="161" t="s">
        <v>122</v>
      </c>
      <c r="B1" s="161"/>
      <c r="C1" s="161"/>
      <c r="D1" s="6"/>
      <c r="E1" s="6"/>
      <c r="F1" s="5"/>
      <c r="G1" s="5"/>
    </row>
    <row r="2" spans="1:8">
      <c r="B2" s="5"/>
      <c r="C2" s="5"/>
      <c r="D2" s="5"/>
      <c r="E2" s="5"/>
      <c r="F2" s="5"/>
      <c r="G2" s="5"/>
    </row>
    <row r="3" spans="1:8">
      <c r="A3" s="140"/>
      <c r="B3" s="163" t="s">
        <v>98</v>
      </c>
      <c r="C3" s="163"/>
      <c r="D3" s="163"/>
      <c r="E3" s="163"/>
      <c r="F3" s="163"/>
      <c r="G3" s="163"/>
      <c r="H3" s="12"/>
    </row>
    <row r="4" spans="1:8">
      <c r="A4" s="140"/>
      <c r="B4" s="163" t="s">
        <v>36</v>
      </c>
      <c r="C4" s="163"/>
      <c r="D4" s="163"/>
      <c r="E4" s="163"/>
      <c r="F4" s="163"/>
      <c r="G4" s="163"/>
      <c r="H4" s="12"/>
    </row>
    <row r="5" spans="1:8">
      <c r="A5" s="140"/>
      <c r="B5" s="163" t="s">
        <v>99</v>
      </c>
      <c r="C5" s="163"/>
      <c r="D5" s="163"/>
      <c r="E5" s="163"/>
      <c r="F5" s="163"/>
      <c r="G5" s="163"/>
      <c r="H5" s="12"/>
    </row>
    <row r="6" spans="1:8">
      <c r="A6" s="140"/>
      <c r="B6" s="11"/>
      <c r="C6" s="11"/>
      <c r="D6" s="11"/>
      <c r="E6" s="11"/>
      <c r="F6" s="11"/>
      <c r="G6" s="11"/>
      <c r="H6" s="12"/>
    </row>
    <row r="7" spans="1:8">
      <c r="A7" s="140"/>
      <c r="B7" s="11"/>
      <c r="C7" s="11"/>
      <c r="D7" s="11"/>
      <c r="E7" s="49" t="s">
        <v>84</v>
      </c>
      <c r="F7" s="49" t="s">
        <v>85</v>
      </c>
      <c r="G7" s="49" t="s">
        <v>39</v>
      </c>
      <c r="H7" s="12"/>
    </row>
    <row r="8" spans="1:8">
      <c r="A8" s="140"/>
      <c r="B8" s="11"/>
      <c r="C8" s="11"/>
      <c r="D8" s="11"/>
      <c r="E8" s="18"/>
      <c r="F8" s="18"/>
      <c r="G8" s="18"/>
      <c r="H8" s="12"/>
    </row>
    <row r="9" spans="1:8">
      <c r="A9" s="140"/>
      <c r="B9" s="167" t="s">
        <v>40</v>
      </c>
      <c r="C9" s="167"/>
      <c r="D9" s="167"/>
      <c r="E9" s="52">
        <v>130000</v>
      </c>
      <c r="F9" s="52">
        <v>55000</v>
      </c>
      <c r="G9" s="52">
        <f>SUM(E9:F9)</f>
        <v>185000</v>
      </c>
      <c r="H9" s="12"/>
    </row>
    <row r="10" spans="1:8">
      <c r="A10" s="140"/>
      <c r="B10" s="167" t="s">
        <v>41</v>
      </c>
      <c r="C10" s="167"/>
      <c r="D10" s="167"/>
      <c r="E10" s="51">
        <v>63700</v>
      </c>
      <c r="F10" s="51">
        <v>34100</v>
      </c>
      <c r="G10" s="51">
        <f>SUM(E10:F10)</f>
        <v>97800</v>
      </c>
      <c r="H10" s="12"/>
    </row>
    <row r="11" spans="1:8">
      <c r="A11" s="140"/>
      <c r="B11" s="167" t="s">
        <v>42</v>
      </c>
      <c r="C11" s="167"/>
      <c r="D11" s="167"/>
      <c r="E11" s="51">
        <f>+E9-E10</f>
        <v>66300</v>
      </c>
      <c r="F11" s="51">
        <f>F9-F10</f>
        <v>20900</v>
      </c>
      <c r="G11" s="51">
        <f>SUM(E11:F11)</f>
        <v>87200</v>
      </c>
      <c r="H11" s="12"/>
    </row>
    <row r="12" spans="1:8">
      <c r="A12" s="140"/>
      <c r="B12" s="167" t="s">
        <v>44</v>
      </c>
      <c r="C12" s="167"/>
      <c r="D12" s="167"/>
      <c r="E12" s="41"/>
      <c r="F12" s="41"/>
      <c r="G12" s="41"/>
      <c r="H12" s="12"/>
    </row>
    <row r="13" spans="1:8">
      <c r="A13" s="140"/>
      <c r="B13" s="167" t="s">
        <v>45</v>
      </c>
      <c r="C13" s="167"/>
      <c r="D13" s="167"/>
      <c r="E13" s="44">
        <v>20000</v>
      </c>
      <c r="F13" s="44">
        <v>7000</v>
      </c>
      <c r="G13" s="44">
        <f>SUM(E13:F13)</f>
        <v>27000</v>
      </c>
      <c r="H13" s="12"/>
    </row>
    <row r="14" spans="1:8">
      <c r="A14" s="140"/>
      <c r="B14" s="167" t="s">
        <v>46</v>
      </c>
      <c r="C14" s="167"/>
      <c r="D14" s="167"/>
      <c r="E14" s="44">
        <v>1200</v>
      </c>
      <c r="F14" s="44">
        <v>500</v>
      </c>
      <c r="G14" s="44">
        <f>SUM(E14:F14)</f>
        <v>1700</v>
      </c>
      <c r="H14" s="12"/>
    </row>
    <row r="15" spans="1:8">
      <c r="A15" s="140"/>
      <c r="B15" s="167" t="s">
        <v>47</v>
      </c>
      <c r="C15" s="167"/>
      <c r="D15" s="167"/>
      <c r="E15" s="44">
        <v>900</v>
      </c>
      <c r="F15" s="44">
        <v>400</v>
      </c>
      <c r="G15" s="44">
        <f>SUM(E15:F15)</f>
        <v>1300</v>
      </c>
      <c r="H15" s="12"/>
    </row>
    <row r="16" spans="1:8">
      <c r="A16" s="140"/>
      <c r="B16" s="167" t="s">
        <v>101</v>
      </c>
      <c r="C16" s="167"/>
      <c r="D16" s="167"/>
      <c r="E16" s="42">
        <v>1500</v>
      </c>
      <c r="F16" s="42">
        <v>300</v>
      </c>
      <c r="G16" s="42">
        <f>SUM(E16:F16)</f>
        <v>1800</v>
      </c>
      <c r="H16" s="12"/>
    </row>
    <row r="17" spans="1:8">
      <c r="A17" s="140"/>
      <c r="B17" s="167" t="s">
        <v>49</v>
      </c>
      <c r="C17" s="167"/>
      <c r="D17" s="167"/>
      <c r="E17" s="44">
        <f>SUM(E13:E16)</f>
        <v>23600</v>
      </c>
      <c r="F17" s="44">
        <f>SUM(F13:F16)</f>
        <v>8200</v>
      </c>
      <c r="G17" s="44">
        <f>SUM(E17:F17)</f>
        <v>31800</v>
      </c>
      <c r="H17" s="12"/>
    </row>
    <row r="18" spans="1:8">
      <c r="A18" s="140"/>
      <c r="B18" s="167" t="s">
        <v>50</v>
      </c>
      <c r="C18" s="167"/>
      <c r="D18" s="167"/>
      <c r="E18" s="44"/>
      <c r="F18" s="44"/>
      <c r="G18" s="44"/>
      <c r="H18" s="12"/>
    </row>
    <row r="19" spans="1:8">
      <c r="A19" s="140"/>
      <c r="B19" s="167" t="s">
        <v>51</v>
      </c>
      <c r="C19" s="167"/>
      <c r="D19" s="167"/>
      <c r="E19" s="44">
        <v>7020</v>
      </c>
      <c r="F19" s="44">
        <v>3780</v>
      </c>
      <c r="G19" s="44">
        <f t="shared" ref="G19:G24" si="0">SUM(E19:F19)</f>
        <v>10800</v>
      </c>
      <c r="H19" s="12"/>
    </row>
    <row r="20" spans="1:8">
      <c r="A20" s="140"/>
      <c r="B20" s="167" t="s">
        <v>52</v>
      </c>
      <c r="C20" s="167"/>
      <c r="D20" s="167"/>
      <c r="E20" s="44">
        <v>2600</v>
      </c>
      <c r="F20" s="44">
        <v>1400</v>
      </c>
      <c r="G20" s="44">
        <f t="shared" si="0"/>
        <v>4000</v>
      </c>
      <c r="H20" s="12"/>
    </row>
    <row r="21" spans="1:8">
      <c r="A21" s="140"/>
      <c r="B21" s="167" t="s">
        <v>102</v>
      </c>
      <c r="C21" s="167"/>
      <c r="D21" s="167"/>
      <c r="E21" s="42">
        <v>10500</v>
      </c>
      <c r="F21" s="42">
        <v>4500</v>
      </c>
      <c r="G21" s="42">
        <f t="shared" si="0"/>
        <v>15000</v>
      </c>
      <c r="H21" s="12"/>
    </row>
    <row r="22" spans="1:8">
      <c r="A22" s="140"/>
      <c r="B22" s="167" t="s">
        <v>53</v>
      </c>
      <c r="C22" s="167"/>
      <c r="D22" s="167"/>
      <c r="E22" s="42">
        <f>SUM(E19:E21)</f>
        <v>20120</v>
      </c>
      <c r="F22" s="42">
        <f>SUM(F19:F21)</f>
        <v>9680</v>
      </c>
      <c r="G22" s="42">
        <f t="shared" si="0"/>
        <v>29800</v>
      </c>
      <c r="H22" s="12"/>
    </row>
    <row r="23" spans="1:8">
      <c r="A23" s="140"/>
      <c r="B23" s="167" t="s">
        <v>54</v>
      </c>
      <c r="C23" s="167"/>
      <c r="D23" s="167"/>
      <c r="E23" s="42">
        <f>+E17+E22</f>
        <v>43720</v>
      </c>
      <c r="F23" s="42">
        <f>+F17+F22</f>
        <v>17880</v>
      </c>
      <c r="G23" s="42">
        <f t="shared" si="0"/>
        <v>61600</v>
      </c>
      <c r="H23" s="12"/>
    </row>
    <row r="24" spans="1:8" ht="13.5" thickBot="1">
      <c r="A24" s="140"/>
      <c r="B24" s="167" t="s">
        <v>55</v>
      </c>
      <c r="C24" s="167"/>
      <c r="D24" s="167"/>
      <c r="E24" s="53">
        <f>+E11-E23</f>
        <v>22580</v>
      </c>
      <c r="F24" s="53">
        <f>+F11-F23</f>
        <v>3020</v>
      </c>
      <c r="G24" s="53">
        <f t="shared" si="0"/>
        <v>25600</v>
      </c>
      <c r="H24" s="12"/>
    </row>
    <row r="25" spans="1:8" ht="13.5" thickTop="1">
      <c r="A25" s="140"/>
      <c r="B25" s="167"/>
      <c r="C25" s="167"/>
      <c r="D25" s="167"/>
      <c r="E25" s="9"/>
      <c r="F25" s="20"/>
      <c r="G25" s="20"/>
      <c r="H25" s="12"/>
    </row>
    <row r="26" spans="1:8">
      <c r="A26" s="140"/>
      <c r="B26" s="168" t="s">
        <v>56</v>
      </c>
      <c r="C26" s="168"/>
      <c r="D26" s="168"/>
      <c r="E26" s="11"/>
      <c r="F26" s="11"/>
      <c r="G26" s="11"/>
      <c r="H26" s="12"/>
    </row>
    <row r="27" spans="1:8">
      <c r="A27" s="140"/>
      <c r="B27" s="167" t="s">
        <v>57</v>
      </c>
      <c r="C27" s="167"/>
      <c r="D27" s="167"/>
      <c r="E27" s="52">
        <v>50000</v>
      </c>
      <c r="F27" s="11"/>
      <c r="G27" s="11"/>
      <c r="H27" s="12"/>
    </row>
    <row r="28" spans="1:8">
      <c r="A28" s="140"/>
      <c r="B28" s="167" t="s">
        <v>58</v>
      </c>
      <c r="C28" s="167"/>
      <c r="D28" s="167"/>
      <c r="E28" s="21">
        <v>0.55000000000000004</v>
      </c>
      <c r="F28" s="11"/>
      <c r="G28" s="11"/>
      <c r="H28" s="12"/>
    </row>
    <row r="29" spans="1:8">
      <c r="A29" s="140"/>
      <c r="B29" s="167" t="s">
        <v>59</v>
      </c>
      <c r="C29" s="167"/>
      <c r="D29" s="167"/>
      <c r="E29" s="43">
        <v>8000</v>
      </c>
      <c r="F29" s="9"/>
      <c r="G29" s="9"/>
      <c r="H29" s="12"/>
    </row>
    <row r="30" spans="1:8">
      <c r="A30" s="140"/>
      <c r="B30" s="167" t="s">
        <v>60</v>
      </c>
      <c r="C30" s="167"/>
      <c r="D30" s="167"/>
      <c r="E30" s="45">
        <v>800</v>
      </c>
      <c r="F30" s="9"/>
      <c r="G30" s="9"/>
      <c r="H30" s="12"/>
    </row>
    <row r="31" spans="1:8">
      <c r="A31" s="140"/>
      <c r="B31" s="167" t="s">
        <v>61</v>
      </c>
      <c r="C31" s="167"/>
      <c r="D31" s="167"/>
      <c r="E31" s="45">
        <v>500</v>
      </c>
      <c r="F31" s="9"/>
      <c r="G31" s="9"/>
      <c r="H31" s="12"/>
    </row>
    <row r="32" spans="1:8">
      <c r="A32" s="140"/>
      <c r="B32" s="167" t="s">
        <v>62</v>
      </c>
      <c r="C32" s="167"/>
      <c r="D32" s="167"/>
      <c r="E32" s="45">
        <v>200</v>
      </c>
      <c r="F32" s="9"/>
      <c r="G32" s="9"/>
      <c r="H32" s="12"/>
    </row>
    <row r="33" spans="1:8">
      <c r="A33" s="140"/>
      <c r="B33" s="167" t="s">
        <v>63</v>
      </c>
      <c r="C33" s="167"/>
      <c r="D33" s="167"/>
      <c r="E33" s="22">
        <v>0.2</v>
      </c>
      <c r="F33" s="9"/>
      <c r="G33" s="9"/>
      <c r="H33" s="12"/>
    </row>
    <row r="34" spans="1:8">
      <c r="A34" s="140"/>
      <c r="B34" s="167" t="s">
        <v>65</v>
      </c>
      <c r="C34" s="167"/>
      <c r="D34" s="167"/>
      <c r="E34" s="139" t="s">
        <v>103</v>
      </c>
      <c r="F34" s="9"/>
      <c r="G34" s="9"/>
      <c r="H34" s="12"/>
    </row>
    <row r="35" spans="1:8">
      <c r="A35" s="140"/>
      <c r="B35" s="169" t="s">
        <v>123</v>
      </c>
      <c r="C35" s="167"/>
      <c r="D35" s="167"/>
      <c r="E35" s="43">
        <v>7000</v>
      </c>
      <c r="F35" s="9"/>
      <c r="G35" s="9"/>
      <c r="H35" s="12"/>
    </row>
    <row r="36" spans="1:8">
      <c r="A36" s="140"/>
      <c r="B36" s="167" t="s">
        <v>66</v>
      </c>
      <c r="C36" s="167"/>
      <c r="D36" s="167"/>
      <c r="E36" s="23">
        <v>0.08</v>
      </c>
      <c r="F36" s="9"/>
      <c r="G36" s="9"/>
      <c r="H36" s="12"/>
    </row>
    <row r="37" spans="1:8">
      <c r="A37" s="140"/>
      <c r="B37" s="167" t="s">
        <v>67</v>
      </c>
      <c r="C37" s="167"/>
      <c r="D37" s="167"/>
      <c r="E37" s="9"/>
      <c r="F37" s="9"/>
      <c r="G37" s="9"/>
      <c r="H37" s="12"/>
    </row>
    <row r="38" spans="1:8">
      <c r="A38" s="140"/>
      <c r="B38" s="167"/>
      <c r="C38" s="167"/>
      <c r="D38" s="167"/>
      <c r="E38" s="9"/>
      <c r="F38" s="9"/>
      <c r="G38" s="9"/>
      <c r="H38" s="12"/>
    </row>
    <row r="39" spans="1:8">
      <c r="A39" s="140"/>
      <c r="B39" s="168" t="s">
        <v>72</v>
      </c>
      <c r="C39" s="168"/>
      <c r="D39" s="168"/>
      <c r="E39" s="9"/>
      <c r="F39" s="9"/>
      <c r="G39" s="9"/>
      <c r="H39" s="12"/>
    </row>
    <row r="40" spans="1:8">
      <c r="A40" s="140"/>
      <c r="B40" s="167" t="s">
        <v>104</v>
      </c>
      <c r="C40" s="167"/>
      <c r="D40" s="167"/>
      <c r="E40" s="10"/>
      <c r="F40" s="52">
        <v>43472</v>
      </c>
      <c r="G40" s="11"/>
      <c r="H40" s="50"/>
    </row>
    <row r="41" spans="1:8">
      <c r="A41" s="140"/>
      <c r="B41" s="167" t="s">
        <v>105</v>
      </c>
      <c r="C41" s="167"/>
      <c r="D41" s="167"/>
      <c r="E41" s="12"/>
      <c r="F41" s="54">
        <v>249800</v>
      </c>
      <c r="G41" s="12"/>
      <c r="H41" s="12"/>
    </row>
    <row r="42" spans="1:8">
      <c r="A42" s="140"/>
      <c r="B42" s="12"/>
      <c r="C42" s="12"/>
      <c r="D42" s="12"/>
      <c r="E42" s="12"/>
      <c r="F42" s="12"/>
      <c r="G42" s="12"/>
      <c r="H42" s="12"/>
    </row>
  </sheetData>
  <sheetProtection password="C690" sheet="1" objects="1" scenarios="1" selectLockedCells="1" selectUnlockedCells="1"/>
  <mergeCells count="37">
    <mergeCell ref="A1:C1"/>
    <mergeCell ref="B41:D41"/>
    <mergeCell ref="B35:D35"/>
    <mergeCell ref="B36:D36"/>
    <mergeCell ref="B37:D37"/>
    <mergeCell ref="B38:D38"/>
    <mergeCell ref="B39:D39"/>
    <mergeCell ref="B40:D40"/>
    <mergeCell ref="B29:D29"/>
    <mergeCell ref="B30:D30"/>
    <mergeCell ref="B32:D32"/>
    <mergeCell ref="B33:D33"/>
    <mergeCell ref="B34:D34"/>
    <mergeCell ref="B23:D23"/>
    <mergeCell ref="B24:D24"/>
    <mergeCell ref="B25:D25"/>
    <mergeCell ref="B26:D26"/>
    <mergeCell ref="B27:D27"/>
    <mergeCell ref="B28:D28"/>
    <mergeCell ref="B18:D18"/>
    <mergeCell ref="B19:D19"/>
    <mergeCell ref="B20:D20"/>
    <mergeCell ref="B21:D21"/>
    <mergeCell ref="B22:D22"/>
    <mergeCell ref="B31:D31"/>
    <mergeCell ref="B12:D12"/>
    <mergeCell ref="B13:D13"/>
    <mergeCell ref="B14:D14"/>
    <mergeCell ref="B15:D15"/>
    <mergeCell ref="B16:D16"/>
    <mergeCell ref="B17:D17"/>
    <mergeCell ref="B5:G5"/>
    <mergeCell ref="B4:G4"/>
    <mergeCell ref="B3:G3"/>
    <mergeCell ref="B9:D9"/>
    <mergeCell ref="B10:D10"/>
    <mergeCell ref="B11:D1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P22-01A</vt:lpstr>
      <vt:lpstr>Given P22-01A</vt:lpstr>
      <vt:lpstr>P22-02A</vt:lpstr>
      <vt:lpstr>Given P22-02A</vt:lpstr>
      <vt:lpstr>'P22-01A'!Print_Area</vt:lpstr>
      <vt:lpstr>'P22-01A'!Print_Titles</vt:lpstr>
      <vt:lpstr>'P22-02A'!Print_Titles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2012-12-08T01:54:30Z</cp:lastPrinted>
  <dcterms:created xsi:type="dcterms:W3CDTF">2001-04-05T19:15:26Z</dcterms:created>
  <dcterms:modified xsi:type="dcterms:W3CDTF">2012-12-12T01:27:12Z</dcterms:modified>
</cp:coreProperties>
</file>