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llier11\chap21\"/>
    </mc:Choice>
  </mc:AlternateContent>
  <xr:revisionPtr revIDLastSave="0" documentId="13_ncr:1_{B3CCCD98-392E-4A07-B479-612711458096}" xr6:coauthVersionLast="45" xr6:coauthVersionMax="45" xr10:uidLastSave="{00000000-0000-0000-0000-000000000000}"/>
  <bookViews>
    <workbookView xWindow="1170" yWindow="1170" windowWidth="18900" windowHeight="11445" activeTab="1" xr2:uid="{7F7D0D41-A910-4A51-8AC4-10DAE9BE3709}"/>
  </bookViews>
  <sheets>
    <sheet name="WB! Status" sheetId="8" r:id="rId1"/>
    <sheet name="Sheet1" sheetId="1" r:id="rId2"/>
  </sheets>
  <externalReferences>
    <externalReference r:id="rId3"/>
  </externalReferences>
  <definedNames>
    <definedName name="EndBalance">Sheet1!$J$21</definedName>
    <definedName name="LTLoan">Sheet1!$D$11</definedName>
    <definedName name="LTRate">Sheet1!$C$3</definedName>
    <definedName name="MinimumCash">Sheet1!$C$7</definedName>
    <definedName name="StartBalance">Sheet1!$C$6</definedName>
    <definedName name="STRATE">Sheet1!$C$4</definedName>
    <definedName name="WBMAX">Sheet1!$J$21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1" i="1" l="1"/>
  <c r="L21" i="1" l="1"/>
  <c r="L20" i="1"/>
  <c r="L19" i="1"/>
  <c r="L18" i="1"/>
  <c r="L17" i="1"/>
  <c r="L16" i="1"/>
  <c r="L15" i="1"/>
  <c r="L14" i="1"/>
  <c r="L13" i="1"/>
  <c r="L12" i="1"/>
  <c r="L11" i="1"/>
  <c r="H21" i="1"/>
  <c r="I21" i="1"/>
  <c r="I20" i="1"/>
  <c r="I19" i="1"/>
  <c r="I18" i="1"/>
  <c r="I17" i="1"/>
  <c r="I16" i="1"/>
  <c r="I15" i="1"/>
  <c r="I14" i="1"/>
  <c r="I13" i="1"/>
  <c r="I12" i="1"/>
  <c r="B21" i="1"/>
  <c r="G21" i="1"/>
  <c r="F21" i="1"/>
  <c r="G20" i="1"/>
  <c r="G19" i="1"/>
  <c r="G18" i="1"/>
  <c r="G17" i="1"/>
  <c r="G16" i="1"/>
  <c r="G15" i="1"/>
  <c r="G14" i="1"/>
  <c r="G13" i="1"/>
  <c r="G12" i="1"/>
  <c r="F20" i="1"/>
  <c r="F19" i="1"/>
  <c r="F18" i="1"/>
  <c r="F17" i="1"/>
  <c r="F16" i="1"/>
  <c r="F15" i="1"/>
  <c r="F14" i="1"/>
  <c r="F13" i="1"/>
  <c r="F12" i="1"/>
  <c r="B12" i="1"/>
  <c r="B13" i="1" s="1"/>
  <c r="B14" i="1" s="1"/>
  <c r="B15" i="1" s="1"/>
  <c r="B16" i="1" s="1"/>
  <c r="B17" i="1" s="1"/>
  <c r="B18" i="1" s="1"/>
  <c r="B19" i="1" s="1"/>
  <c r="B20" i="1" s="1"/>
  <c r="J12" i="1"/>
  <c r="J13" i="1" s="1"/>
  <c r="K11" i="1"/>
  <c r="K12" i="1"/>
  <c r="K13" i="1"/>
  <c r="J14" i="1" l="1"/>
  <c r="K14" i="1"/>
  <c r="J15" i="1" l="1"/>
  <c r="K15" i="1"/>
  <c r="J16" i="1" l="1"/>
  <c r="K16" i="1"/>
  <c r="J17" i="1" l="1"/>
  <c r="K17" i="1"/>
  <c r="J18" i="1" l="1"/>
  <c r="K18" i="1"/>
  <c r="J19" i="1" l="1"/>
  <c r="K19" i="1"/>
  <c r="J20" i="1" l="1"/>
  <c r="K20" i="1"/>
  <c r="J21" i="1" l="1"/>
  <c r="K21" i="1"/>
</calcChain>
</file>

<file path=xl/sharedStrings.xml><?xml version="1.0" encoding="utf-8"?>
<sst xmlns="http://schemas.openxmlformats.org/spreadsheetml/2006/main" count="82" uniqueCount="68">
  <si>
    <t>Everglade Cash Flow Management Problem</t>
  </si>
  <si>
    <t>Minimum Cash</t>
  </si>
  <si>
    <t>Start Balance</t>
  </si>
  <si>
    <t>Year</t>
  </si>
  <si>
    <t>ST Rate</t>
  </si>
  <si>
    <t>LT Rate</t>
  </si>
  <si>
    <t>Cash</t>
  </si>
  <si>
    <t>Flow</t>
  </si>
  <si>
    <t>LT</t>
  </si>
  <si>
    <t>Loan</t>
  </si>
  <si>
    <t>ST</t>
  </si>
  <si>
    <t>Interest</t>
  </si>
  <si>
    <t>Payback</t>
  </si>
  <si>
    <t xml:space="preserve">Ending </t>
  </si>
  <si>
    <t>Balance</t>
  </si>
  <si>
    <t xml:space="preserve">LT </t>
  </si>
  <si>
    <t>Minimum</t>
  </si>
  <si>
    <t xml:space="preserve"> What'sBest!® 16.0.2.5 (Aug 20, 2019) - Lib.:12.0.3977.168 - 64-bit - Status Report -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</si>
  <si>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</si>
  <si>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</si>
  <si>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</si>
  <si>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</si>
  <si>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  Numerics                         114</t>
  </si>
  <si>
    <t xml:space="preserve">       Adjustables                     11         Unlimited</t>
  </si>
  <si>
    <t xml:space="preserve">         Continuous                    11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</si>
  <si>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</si>
  <si>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</si>
  <si>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61</t>
  </si>
  <si>
    <t xml:space="preserve">       Formulas                        42</t>
  </si>
  <si>
    <t xml:space="preserve">     Strings                            0</t>
  </si>
  <si>
    <t xml:space="preserve">   Nonlinears                           0         Unlimited</t>
  </si>
  <si>
    <t xml:space="preserve">   Minimum coefficient value:        0.05  on Sheet1!D11</t>
  </si>
  <si>
    <t xml:space="preserve">   Minimum coefficient in formula:   Sheet1!F12</t>
  </si>
  <si>
    <t xml:space="preserve"> MODEL TYPE:</t>
  </si>
  <si>
    <t>Linear (Linear Program)</t>
  </si>
  <si>
    <t xml:space="preserve"> SOLUTION STATUS:      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</si>
  <si>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</si>
  <si>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</si>
  <si>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</si>
  <si>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</si>
  <si>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</si>
  <si>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</si>
  <si>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</si>
  <si>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</si>
  <si>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</si>
  <si>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</si>
  <si>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</si>
  <si>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</si>
  <si>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</si>
  <si>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</si>
  <si>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</si>
  <si>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</si>
  <si>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End of Report</t>
  </si>
  <si>
    <t xml:space="preserve"> DATE GENERATED:</t>
  </si>
  <si>
    <t xml:space="preserve">GLOBALLY OPTIMAL  </t>
  </si>
  <si>
    <t xml:space="preserve">   Input data</t>
  </si>
  <si>
    <t xml:space="preserve">   Adjustable/decision cells</t>
  </si>
  <si>
    <t xml:space="preserve">   Objective</t>
  </si>
  <si>
    <t>^Objective(Max)^</t>
  </si>
  <si>
    <t xml:space="preserve">   Total Cells                        125</t>
  </si>
  <si>
    <t xml:space="preserve">     Constraints                       11         Unlimited</t>
  </si>
  <si>
    <t xml:space="preserve">   Coefficients                       147</t>
  </si>
  <si>
    <t xml:space="preserve">   Maximum coefficient value:        10  on &lt;RHS&gt;</t>
  </si>
  <si>
    <t xml:space="preserve">   Maximum coefficient in formula:   Sheet1!J20</t>
  </si>
  <si>
    <t>Color code:</t>
  </si>
  <si>
    <t>This sheet is setup to be compatible with the What'sBest solver,  see:</t>
  </si>
  <si>
    <t>http://www.lindo.com</t>
  </si>
  <si>
    <t xml:space="preserve"> to download the software.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</si>
</sst>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12"/>
      <name val="Calibri"/>
      <family val="2"/>
      <scheme val="minor"/>
    </font>
    <font>
      <sz val="9"/>
      <color theme="1"/>
      <name val="Courier"/>
    </font>
    <font>
      <sz val="9"/>
      <color indexed="10"/>
      <name val="Courie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">
    <xf numFmtId="0" fontId="0" fillId="0" borderId="0"/>
    <xf numFmtId="0" fontId="1" fillId="2" borderId="1" applyNumberFormat="0" applyFon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0" borderId="0" applyNumberFormat="0" applyFont="0" applyFill="0" applyBorder="0" applyAlignment="0">
      <protection locked="0"/>
    </xf>
    <xf numFmtId="0" fontId="1" fillId="5" borderId="0" applyNumberFormat="0" applyBorder="0" applyAlignment="0">
      <protection locked="0"/>
    </xf>
  </cellStyleXfs>
  <cellXfs count="16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3" borderId="0" xfId="2"/>
    <xf numFmtId="0" fontId="1" fillId="4" borderId="0" xfId="3"/>
    <xf numFmtId="0" fontId="0" fillId="2" borderId="1" xfId="1" applyFont="1"/>
    <xf numFmtId="0" fontId="3" fillId="2" borderId="1" xfId="4" applyFont="1" applyFill="1" applyBorder="1" applyProtection="1">
      <protection locked="0"/>
    </xf>
    <xf numFmtId="0" fontId="1" fillId="5" borderId="0" xfId="5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/>
    <xf numFmtId="165" fontId="4" fillId="0" borderId="0" xfId="0" applyNumberFormat="1" applyFont="1" applyAlignment="1">
      <alignment horizontal="left"/>
    </xf>
    <xf numFmtId="166" fontId="4" fillId="0" borderId="0" xfId="0" applyNumberFormat="1" applyFont="1" applyAlignment="1">
      <alignment horizontal="left"/>
    </xf>
    <xf numFmtId="0" fontId="5" fillId="0" borderId="0" xfId="0" applyFont="1"/>
    <xf numFmtId="164" fontId="4" fillId="0" borderId="0" xfId="0" applyNumberFormat="1" applyFont="1" applyAlignment="1">
      <alignment horizontal="left"/>
    </xf>
    <xf numFmtId="0" fontId="6" fillId="0" borderId="0" xfId="0" applyFont="1"/>
  </cellXfs>
  <cellStyles count="6">
    <cellStyle name="20% - Accent1" xfId="2" builtinId="30"/>
    <cellStyle name="20% - Accent5" xfId="3" builtinId="46"/>
    <cellStyle name="Adjustable" xfId="4" xr:uid="{CBA6B18F-0B2B-42F6-8261-A3E7FD540007}"/>
    <cellStyle name="Best" xfId="5" xr:uid="{A2A9B5BF-F2AD-45BE-A5BA-539A4368A24D}"/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E429B-8DF3-440D-8A26-618E29691B5B}">
  <dimension ref="A1:C55"/>
  <sheetViews>
    <sheetView showGridLines="0" topLeftCell="A9" workbookViewId="0"/>
  </sheetViews>
  <sheetFormatPr defaultRowHeight="15" x14ac:dyDescent="0.25"/>
  <cols>
    <col min="1" max="3" width="30.7109375" customWidth="1"/>
  </cols>
  <sheetData>
    <row r="1" spans="1:3" x14ac:dyDescent="0.25">
      <c r="A1" s="10" t="s">
        <v>17</v>
      </c>
      <c r="B1" s="10"/>
      <c r="C1" s="10"/>
    </row>
    <row r="2" spans="1:3" x14ac:dyDescent="0.25">
      <c r="A2" s="10" t="s">
        <v>18</v>
      </c>
      <c r="B2" s="10"/>
      <c r="C2" s="10"/>
    </row>
    <row r="3" spans="1:3" x14ac:dyDescent="0.25">
      <c r="A3" s="10"/>
      <c r="B3" s="10"/>
      <c r="C3" s="10"/>
    </row>
    <row r="4" spans="1:3" x14ac:dyDescent="0.25">
      <c r="A4" s="10" t="s">
        <v>53</v>
      </c>
      <c r="B4" s="11">
        <v>43767.371874999997</v>
      </c>
      <c r="C4" s="12">
        <v>43767.371874999997</v>
      </c>
    </row>
    <row r="5" spans="1:3" x14ac:dyDescent="0.25">
      <c r="A5" s="10"/>
      <c r="B5" s="10"/>
      <c r="C5" s="10"/>
    </row>
    <row r="6" spans="1:3" x14ac:dyDescent="0.25">
      <c r="A6" s="10"/>
      <c r="B6" s="10"/>
      <c r="C6" s="10"/>
    </row>
    <row r="7" spans="1:3" x14ac:dyDescent="0.25">
      <c r="A7" s="10" t="s">
        <v>19</v>
      </c>
      <c r="B7" s="10"/>
      <c r="C7" s="10"/>
    </row>
    <row r="8" spans="1:3" x14ac:dyDescent="0.25">
      <c r="A8" s="10"/>
      <c r="B8" s="10"/>
      <c r="C8" s="10"/>
    </row>
    <row r="9" spans="1:3" x14ac:dyDescent="0.25">
      <c r="A9" s="10" t="s">
        <v>20</v>
      </c>
      <c r="B9" s="10"/>
      <c r="C9" s="10"/>
    </row>
    <row r="10" spans="1:3" x14ac:dyDescent="0.25">
      <c r="A10" s="10" t="s">
        <v>21</v>
      </c>
      <c r="B10" s="10"/>
      <c r="C10" s="10"/>
    </row>
    <row r="11" spans="1:3" x14ac:dyDescent="0.25">
      <c r="A11" s="10" t="s">
        <v>59</v>
      </c>
      <c r="B11" s="10"/>
      <c r="C11" s="10"/>
    </row>
    <row r="12" spans="1:3" x14ac:dyDescent="0.25">
      <c r="A12" s="10" t="s">
        <v>22</v>
      </c>
      <c r="B12" s="10"/>
      <c r="C12" s="10"/>
    </row>
    <row r="13" spans="1:3" x14ac:dyDescent="0.25">
      <c r="A13" s="10" t="s">
        <v>23</v>
      </c>
      <c r="B13" s="10"/>
      <c r="C13" s="10"/>
    </row>
    <row r="14" spans="1:3" x14ac:dyDescent="0.25">
      <c r="A14" s="10" t="s">
        <v>24</v>
      </c>
      <c r="B14" s="10"/>
      <c r="C14" s="10"/>
    </row>
    <row r="15" spans="1:3" x14ac:dyDescent="0.25">
      <c r="A15" s="10" t="s">
        <v>25</v>
      </c>
      <c r="B15" s="10"/>
      <c r="C15" s="10"/>
    </row>
    <row r="16" spans="1:3" x14ac:dyDescent="0.25">
      <c r="A16" s="10" t="s">
        <v>26</v>
      </c>
      <c r="B16" s="10"/>
      <c r="C16" s="10"/>
    </row>
    <row r="17" spans="1:3" x14ac:dyDescent="0.25">
      <c r="A17" s="10" t="s">
        <v>27</v>
      </c>
      <c r="B17" s="10"/>
      <c r="C17" s="10"/>
    </row>
    <row r="18" spans="1:3" x14ac:dyDescent="0.25">
      <c r="A18" s="10" t="s">
        <v>28</v>
      </c>
      <c r="B18" s="10"/>
      <c r="C18" s="10"/>
    </row>
    <row r="19" spans="1:3" x14ac:dyDescent="0.25">
      <c r="A19" s="10" t="s">
        <v>29</v>
      </c>
      <c r="B19" s="10"/>
      <c r="C19" s="10"/>
    </row>
    <row r="20" spans="1:3" x14ac:dyDescent="0.25">
      <c r="A20" s="10" t="s">
        <v>60</v>
      </c>
      <c r="B20" s="10"/>
      <c r="C20" s="10"/>
    </row>
    <row r="21" spans="1:3" x14ac:dyDescent="0.25">
      <c r="A21" s="10" t="s">
        <v>30</v>
      </c>
      <c r="B21" s="10"/>
      <c r="C21" s="10"/>
    </row>
    <row r="22" spans="1:3" x14ac:dyDescent="0.25">
      <c r="A22" s="10" t="s">
        <v>61</v>
      </c>
      <c r="B22" s="10"/>
      <c r="C22" s="10"/>
    </row>
    <row r="23" spans="1:3" x14ac:dyDescent="0.25">
      <c r="A23" s="10"/>
      <c r="B23" s="10"/>
      <c r="C23" s="10"/>
    </row>
    <row r="24" spans="1:3" x14ac:dyDescent="0.25">
      <c r="A24" s="10" t="s">
        <v>31</v>
      </c>
      <c r="B24" s="10"/>
      <c r="C24" s="10"/>
    </row>
    <row r="25" spans="1:3" x14ac:dyDescent="0.25">
      <c r="A25" s="10" t="s">
        <v>32</v>
      </c>
      <c r="B25" s="10"/>
      <c r="C25" s="10"/>
    </row>
    <row r="26" spans="1:3" x14ac:dyDescent="0.25">
      <c r="A26" s="10" t="s">
        <v>62</v>
      </c>
      <c r="B26" s="10"/>
      <c r="C26" s="10"/>
    </row>
    <row r="27" spans="1:3" x14ac:dyDescent="0.25">
      <c r="A27" s="10" t="s">
        <v>63</v>
      </c>
      <c r="B27" s="10"/>
      <c r="C27" s="10"/>
    </row>
    <row r="28" spans="1:3" x14ac:dyDescent="0.25">
      <c r="A28" s="10"/>
      <c r="B28" s="10"/>
      <c r="C28" s="10"/>
    </row>
    <row r="29" spans="1:3" x14ac:dyDescent="0.25">
      <c r="A29" s="10" t="s">
        <v>33</v>
      </c>
      <c r="B29" s="10" t="s">
        <v>34</v>
      </c>
      <c r="C29" s="10"/>
    </row>
    <row r="30" spans="1:3" x14ac:dyDescent="0.25">
      <c r="A30" s="10"/>
      <c r="B30" s="10"/>
      <c r="C30" s="10"/>
    </row>
    <row r="31" spans="1:3" x14ac:dyDescent="0.25">
      <c r="A31" s="10" t="s">
        <v>35</v>
      </c>
      <c r="B31" s="13" t="s">
        <v>54</v>
      </c>
      <c r="C31" s="10"/>
    </row>
    <row r="32" spans="1:3" x14ac:dyDescent="0.25">
      <c r="A32" s="10"/>
      <c r="B32" s="10"/>
      <c r="C32" s="10"/>
    </row>
    <row r="33" spans="1:3" x14ac:dyDescent="0.25">
      <c r="A33" s="10" t="s">
        <v>36</v>
      </c>
      <c r="B33" s="14">
        <v>5.3896699247813</v>
      </c>
      <c r="C33" s="10"/>
    </row>
    <row r="34" spans="1:3" x14ac:dyDescent="0.25">
      <c r="A34" s="10"/>
      <c r="B34" s="10"/>
      <c r="C34" s="10"/>
    </row>
    <row r="35" spans="1:3" x14ac:dyDescent="0.25">
      <c r="A35" s="10" t="s">
        <v>37</v>
      </c>
      <c r="B35" s="14" t="s">
        <v>38</v>
      </c>
      <c r="C35" s="10"/>
    </row>
    <row r="36" spans="1:3" x14ac:dyDescent="0.25">
      <c r="A36" s="10"/>
      <c r="B36" s="10"/>
      <c r="C36" s="10"/>
    </row>
    <row r="37" spans="1:3" x14ac:dyDescent="0.25">
      <c r="A37" s="10" t="s">
        <v>39</v>
      </c>
      <c r="B37" s="14">
        <v>0</v>
      </c>
      <c r="C37" s="10"/>
    </row>
    <row r="38" spans="1:3" x14ac:dyDescent="0.25">
      <c r="A38" s="10"/>
      <c r="B38" s="10"/>
      <c r="C38" s="10"/>
    </row>
    <row r="39" spans="1:3" x14ac:dyDescent="0.25">
      <c r="A39" s="10" t="s">
        <v>40</v>
      </c>
      <c r="B39" s="10" t="s">
        <v>41</v>
      </c>
      <c r="C39" s="10"/>
    </row>
    <row r="40" spans="1:3" x14ac:dyDescent="0.25">
      <c r="A40" s="10"/>
      <c r="B40" s="10"/>
      <c r="C40" s="10"/>
    </row>
    <row r="41" spans="1:3" x14ac:dyDescent="0.25">
      <c r="A41" s="10" t="s">
        <v>42</v>
      </c>
      <c r="B41" s="10" t="s">
        <v>38</v>
      </c>
      <c r="C41" s="10"/>
    </row>
    <row r="42" spans="1:3" x14ac:dyDescent="0.25">
      <c r="A42" s="10"/>
      <c r="B42" s="10"/>
      <c r="C42" s="10"/>
    </row>
    <row r="43" spans="1:3" x14ac:dyDescent="0.25">
      <c r="A43" s="10" t="s">
        <v>43</v>
      </c>
      <c r="B43" s="14">
        <v>17</v>
      </c>
      <c r="C43" s="10"/>
    </row>
    <row r="44" spans="1:3" x14ac:dyDescent="0.25">
      <c r="A44" s="10"/>
      <c r="B44" s="10"/>
      <c r="C44" s="10"/>
    </row>
    <row r="45" spans="1:3" x14ac:dyDescent="0.25">
      <c r="A45" s="10" t="s">
        <v>44</v>
      </c>
      <c r="B45" s="14" t="s">
        <v>38</v>
      </c>
      <c r="C45" s="10"/>
    </row>
    <row r="46" spans="1:3" x14ac:dyDescent="0.25">
      <c r="A46" s="10"/>
      <c r="B46" s="10"/>
      <c r="C46" s="10"/>
    </row>
    <row r="47" spans="1:3" x14ac:dyDescent="0.25">
      <c r="A47" s="10" t="s">
        <v>45</v>
      </c>
      <c r="B47" s="14" t="s">
        <v>38</v>
      </c>
      <c r="C47" s="10"/>
    </row>
    <row r="48" spans="1:3" x14ac:dyDescent="0.25">
      <c r="A48" s="10"/>
      <c r="B48" s="10"/>
      <c r="C48" s="10"/>
    </row>
    <row r="49" spans="1:3" x14ac:dyDescent="0.25">
      <c r="A49" s="10" t="s">
        <v>46</v>
      </c>
      <c r="B49" s="10" t="s">
        <v>47</v>
      </c>
      <c r="C49" s="10"/>
    </row>
    <row r="50" spans="1:3" x14ac:dyDescent="0.25">
      <c r="A50" s="10" t="s">
        <v>48</v>
      </c>
      <c r="B50" s="10" t="s">
        <v>47</v>
      </c>
      <c r="C50" s="10"/>
    </row>
    <row r="51" spans="1:3" x14ac:dyDescent="0.25">
      <c r="A51" s="10" t="s">
        <v>49</v>
      </c>
      <c r="B51" s="10" t="s">
        <v>47</v>
      </c>
      <c r="C51" s="10"/>
    </row>
    <row r="52" spans="1:3" x14ac:dyDescent="0.25">
      <c r="A52" s="10" t="s">
        <v>50</v>
      </c>
      <c r="B52" s="10" t="s">
        <v>47</v>
      </c>
      <c r="C52" s="10"/>
    </row>
    <row r="53" spans="1:3" x14ac:dyDescent="0.25">
      <c r="A53" s="10" t="s">
        <v>51</v>
      </c>
      <c r="B53" s="10" t="s">
        <v>47</v>
      </c>
      <c r="C53" s="10"/>
    </row>
    <row r="54" spans="1:3" x14ac:dyDescent="0.25">
      <c r="A54" s="10"/>
      <c r="B54" s="10"/>
      <c r="C54" s="10"/>
    </row>
    <row r="55" spans="1:3" x14ac:dyDescent="0.25">
      <c r="A55" s="10" t="s">
        <v>52</v>
      </c>
      <c r="B55" s="10"/>
      <c r="C55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379D8A-5D1B-41E2-8D2C-287971AD90A9}">
  <dimension ref="A1:L25"/>
  <sheetViews>
    <sheetView tabSelected="1" workbookViewId="0">
      <selection activeCell="L8" sqref="L8"/>
    </sheetView>
  </sheetViews>
  <sheetFormatPr defaultRowHeight="15" x14ac:dyDescent="0.25"/>
  <cols>
    <col min="10" max="10" width="11" customWidth="1"/>
  </cols>
  <sheetData>
    <row r="1" spans="1:12" ht="15.75" x14ac:dyDescent="0.25">
      <c r="A1" s="1" t="s">
        <v>0</v>
      </c>
    </row>
    <row r="3" spans="1:12" x14ac:dyDescent="0.25">
      <c r="B3" s="2" t="s">
        <v>5</v>
      </c>
      <c r="C3" s="5">
        <v>0.05</v>
      </c>
      <c r="E3" t="s">
        <v>64</v>
      </c>
    </row>
    <row r="4" spans="1:12" x14ac:dyDescent="0.25">
      <c r="B4" s="2" t="s">
        <v>4</v>
      </c>
      <c r="C4" s="5">
        <v>7.0000000000000007E-2</v>
      </c>
      <c r="E4" s="5" t="s">
        <v>55</v>
      </c>
      <c r="F4" s="5"/>
    </row>
    <row r="5" spans="1:12" x14ac:dyDescent="0.25">
      <c r="B5" s="2"/>
      <c r="E5" s="6" t="s">
        <v>56</v>
      </c>
      <c r="F5" s="6"/>
      <c r="G5" s="6"/>
    </row>
    <row r="6" spans="1:12" x14ac:dyDescent="0.25">
      <c r="B6" s="2" t="s">
        <v>2</v>
      </c>
      <c r="C6" s="5">
        <v>1</v>
      </c>
      <c r="E6" s="8" t="s">
        <v>57</v>
      </c>
      <c r="F6" s="8"/>
    </row>
    <row r="7" spans="1:12" x14ac:dyDescent="0.25">
      <c r="B7" s="2" t="s">
        <v>1</v>
      </c>
      <c r="C7" s="5">
        <v>0.5</v>
      </c>
    </row>
    <row r="9" spans="1:12" x14ac:dyDescent="0.25">
      <c r="B9" s="3"/>
      <c r="C9" s="3" t="s">
        <v>6</v>
      </c>
      <c r="D9" s="3" t="s">
        <v>8</v>
      </c>
      <c r="E9" s="3" t="s">
        <v>10</v>
      </c>
      <c r="F9" s="3" t="s">
        <v>8</v>
      </c>
      <c r="G9" s="3" t="s">
        <v>10</v>
      </c>
      <c r="H9" s="3" t="s">
        <v>15</v>
      </c>
      <c r="I9" s="3" t="s">
        <v>10</v>
      </c>
      <c r="J9" s="3" t="s">
        <v>13</v>
      </c>
      <c r="L9" s="3" t="s">
        <v>16</v>
      </c>
    </row>
    <row r="10" spans="1:12" x14ac:dyDescent="0.25">
      <c r="B10" s="3" t="s">
        <v>3</v>
      </c>
      <c r="C10" s="3" t="s">
        <v>7</v>
      </c>
      <c r="D10" s="3" t="s">
        <v>9</v>
      </c>
      <c r="E10" s="3" t="s">
        <v>9</v>
      </c>
      <c r="F10" s="3" t="s">
        <v>11</v>
      </c>
      <c r="G10" s="3" t="s">
        <v>11</v>
      </c>
      <c r="H10" s="3" t="s">
        <v>12</v>
      </c>
      <c r="I10" s="3" t="s">
        <v>12</v>
      </c>
      <c r="J10" s="3" t="s">
        <v>14</v>
      </c>
      <c r="L10" s="3" t="s">
        <v>14</v>
      </c>
    </row>
    <row r="11" spans="1:12" x14ac:dyDescent="0.25">
      <c r="B11" s="4">
        <v>2020</v>
      </c>
      <c r="C11" s="4">
        <v>-8</v>
      </c>
      <c r="D11" s="7">
        <v>4.6512405865326327</v>
      </c>
      <c r="E11" s="7">
        <v>2.8487594134673673</v>
      </c>
      <c r="J11">
        <f>StartBalance+SUM(C11:I11)</f>
        <v>0.5</v>
      </c>
      <c r="K11" s="9" t="str">
        <f>[1]!WB(J11,"&gt;=",L11)</f>
        <v>=&gt;=</v>
      </c>
      <c r="L11">
        <f t="shared" ref="L11:L21" si="0">MinimumCash</f>
        <v>0.5</v>
      </c>
    </row>
    <row r="12" spans="1:12" x14ac:dyDescent="0.25">
      <c r="B12">
        <f>1+B11</f>
        <v>2021</v>
      </c>
      <c r="C12" s="4">
        <v>-2</v>
      </c>
      <c r="E12" s="7">
        <v>5.2807346017367154</v>
      </c>
      <c r="F12">
        <f t="shared" ref="F12:F21" si="1">-LTRate*LTLoan</f>
        <v>-0.23256202932663164</v>
      </c>
      <c r="G12">
        <f t="shared" ref="G12:G21" si="2">-STRATE*E11</f>
        <v>-0.19941315894271572</v>
      </c>
      <c r="I12">
        <f>-E11</f>
        <v>-2.8487594134673673</v>
      </c>
      <c r="J12">
        <f t="shared" ref="J12:J20" si="3">J11+SUM(C12:I12)</f>
        <v>0.5</v>
      </c>
      <c r="K12" s="9" t="str">
        <f>[1]!WB(J12,"&gt;=",L12)</f>
        <v>=&gt;=</v>
      </c>
      <c r="L12">
        <f t="shared" si="0"/>
        <v>0.5</v>
      </c>
    </row>
    <row r="13" spans="1:12" x14ac:dyDescent="0.25">
      <c r="B13">
        <f t="shared" ref="B13:B21" si="4">1+B12</f>
        <v>2022</v>
      </c>
      <c r="C13" s="4">
        <v>-4</v>
      </c>
      <c r="E13" s="7">
        <v>9.8829480531849168</v>
      </c>
      <c r="F13">
        <f t="shared" si="1"/>
        <v>-0.23256202932663164</v>
      </c>
      <c r="G13">
        <f t="shared" si="2"/>
        <v>-0.36965142212157009</v>
      </c>
      <c r="I13">
        <f t="shared" ref="I13:I21" si="5">-E12</f>
        <v>-5.2807346017367154</v>
      </c>
      <c r="J13">
        <f t="shared" si="3"/>
        <v>0.5</v>
      </c>
      <c r="K13" s="9" t="str">
        <f>[1]!WB(J13,"&gt;=",L13)</f>
        <v>=&gt;=</v>
      </c>
      <c r="L13">
        <f t="shared" si="0"/>
        <v>0.5</v>
      </c>
    </row>
    <row r="14" spans="1:12" x14ac:dyDescent="0.25">
      <c r="B14">
        <f t="shared" si="4"/>
        <v>2023</v>
      </c>
      <c r="C14" s="4">
        <v>3</v>
      </c>
      <c r="E14" s="7">
        <v>7.8073164462344939</v>
      </c>
      <c r="F14">
        <f t="shared" si="1"/>
        <v>-0.23256202932663164</v>
      </c>
      <c r="G14">
        <f t="shared" si="2"/>
        <v>-0.69180636372294424</v>
      </c>
      <c r="I14">
        <f t="shared" si="5"/>
        <v>-9.8829480531849168</v>
      </c>
      <c r="J14">
        <f t="shared" si="3"/>
        <v>0.5</v>
      </c>
      <c r="K14" s="9" t="str">
        <f>[1]!WB(J14,"&gt;=",L14)</f>
        <v>=&gt;=</v>
      </c>
      <c r="L14">
        <f t="shared" si="0"/>
        <v>0.5</v>
      </c>
    </row>
    <row r="15" spans="1:12" x14ac:dyDescent="0.25">
      <c r="B15">
        <f t="shared" si="4"/>
        <v>2024</v>
      </c>
      <c r="C15" s="4">
        <v>6</v>
      </c>
      <c r="E15" s="7">
        <v>2.5863906267975407</v>
      </c>
      <c r="F15">
        <f t="shared" si="1"/>
        <v>-0.23256202932663164</v>
      </c>
      <c r="G15">
        <f t="shared" si="2"/>
        <v>-0.54651215123641461</v>
      </c>
      <c r="I15">
        <f t="shared" si="5"/>
        <v>-7.8073164462344939</v>
      </c>
      <c r="J15">
        <f t="shared" si="3"/>
        <v>0.5</v>
      </c>
      <c r="K15" s="9" t="str">
        <f>[1]!WB(J15,"&gt;=",L15)</f>
        <v>=&gt;=</v>
      </c>
      <c r="L15">
        <f t="shared" si="0"/>
        <v>0.5</v>
      </c>
    </row>
    <row r="16" spans="1:12" x14ac:dyDescent="0.25">
      <c r="B16">
        <f t="shared" si="4"/>
        <v>2025</v>
      </c>
      <c r="C16" s="4">
        <v>3</v>
      </c>
      <c r="E16" s="7">
        <v>0</v>
      </c>
      <c r="F16">
        <f t="shared" si="1"/>
        <v>-0.23256202932663164</v>
      </c>
      <c r="G16">
        <f t="shared" si="2"/>
        <v>-0.18104734387582788</v>
      </c>
      <c r="I16">
        <f t="shared" si="5"/>
        <v>-2.5863906267975407</v>
      </c>
      <c r="J16">
        <f t="shared" si="3"/>
        <v>0.5</v>
      </c>
      <c r="K16" s="9" t="str">
        <f>[1]!WB(J16,"&gt;=",L16)</f>
        <v>=&gt;=</v>
      </c>
      <c r="L16">
        <f t="shared" si="0"/>
        <v>0.5</v>
      </c>
    </row>
    <row r="17" spans="1:12" x14ac:dyDescent="0.25">
      <c r="B17">
        <f t="shared" si="4"/>
        <v>2026</v>
      </c>
      <c r="C17" s="4">
        <v>-4</v>
      </c>
      <c r="E17" s="7">
        <v>4.2325620293266315</v>
      </c>
      <c r="F17">
        <f t="shared" si="1"/>
        <v>-0.23256202932663164</v>
      </c>
      <c r="G17">
        <f t="shared" si="2"/>
        <v>0</v>
      </c>
      <c r="I17">
        <f t="shared" si="5"/>
        <v>0</v>
      </c>
      <c r="J17">
        <f t="shared" si="3"/>
        <v>0.49999999999999989</v>
      </c>
      <c r="K17" s="9" t="str">
        <f>[1]!WB(J17,"&gt;=",L17)</f>
        <v>=&gt;=</v>
      </c>
      <c r="L17">
        <f t="shared" si="0"/>
        <v>0.5</v>
      </c>
    </row>
    <row r="18" spans="1:12" x14ac:dyDescent="0.25">
      <c r="B18">
        <f t="shared" si="4"/>
        <v>2027</v>
      </c>
      <c r="C18" s="4">
        <v>7</v>
      </c>
      <c r="E18" s="7">
        <v>0</v>
      </c>
      <c r="F18">
        <f t="shared" si="1"/>
        <v>-0.23256202932663164</v>
      </c>
      <c r="G18">
        <f t="shared" si="2"/>
        <v>-0.29627934205286421</v>
      </c>
      <c r="I18">
        <f t="shared" si="5"/>
        <v>-4.2325620293266315</v>
      </c>
      <c r="J18">
        <f t="shared" si="3"/>
        <v>2.7385965992938726</v>
      </c>
      <c r="K18" s="9" t="str">
        <f>[1]!WB(J18,"&gt;=",L18)</f>
        <v>&gt;=</v>
      </c>
      <c r="L18">
        <f t="shared" si="0"/>
        <v>0.5</v>
      </c>
    </row>
    <row r="19" spans="1:12" x14ac:dyDescent="0.25">
      <c r="B19">
        <f t="shared" si="4"/>
        <v>2028</v>
      </c>
      <c r="C19" s="4">
        <v>-2</v>
      </c>
      <c r="E19" s="7">
        <v>0</v>
      </c>
      <c r="F19">
        <f t="shared" si="1"/>
        <v>-0.23256202932663164</v>
      </c>
      <c r="G19">
        <f t="shared" si="2"/>
        <v>0</v>
      </c>
      <c r="I19">
        <f t="shared" si="5"/>
        <v>0</v>
      </c>
      <c r="J19">
        <f t="shared" si="3"/>
        <v>0.50603456996724105</v>
      </c>
      <c r="K19" s="9" t="str">
        <f>[1]!WB(J19,"&gt;=",L19)</f>
        <v>&gt;=</v>
      </c>
      <c r="L19">
        <f t="shared" si="0"/>
        <v>0.5</v>
      </c>
    </row>
    <row r="20" spans="1:12" x14ac:dyDescent="0.25">
      <c r="B20">
        <f t="shared" si="4"/>
        <v>2029</v>
      </c>
      <c r="C20" s="4">
        <v>10</v>
      </c>
      <c r="E20" s="7">
        <v>0</v>
      </c>
      <c r="F20">
        <f t="shared" si="1"/>
        <v>-0.23256202932663164</v>
      </c>
      <c r="G20">
        <f t="shared" si="2"/>
        <v>0</v>
      </c>
      <c r="I20">
        <f t="shared" si="5"/>
        <v>0</v>
      </c>
      <c r="J20">
        <f t="shared" si="3"/>
        <v>10.27347254064061</v>
      </c>
      <c r="K20" s="9" t="str">
        <f>[1]!WB(J20,"&gt;=",L20)</f>
        <v>&gt;=</v>
      </c>
      <c r="L20">
        <f t="shared" si="0"/>
        <v>0.5</v>
      </c>
    </row>
    <row r="21" spans="1:12" x14ac:dyDescent="0.25">
      <c r="B21">
        <f t="shared" si="4"/>
        <v>2030</v>
      </c>
      <c r="F21">
        <f t="shared" si="1"/>
        <v>-0.23256202932663164</v>
      </c>
      <c r="G21">
        <f t="shared" si="2"/>
        <v>0</v>
      </c>
      <c r="H21">
        <f>-LTLoan</f>
        <v>-4.6512405865326327</v>
      </c>
      <c r="I21">
        <f t="shared" si="5"/>
        <v>0</v>
      </c>
      <c r="J21" s="8">
        <f>J20+SUM(C21:I21)</f>
        <v>5.3896699247813453</v>
      </c>
      <c r="K21" s="9" t="str">
        <f>[1]!WB(J21,"&gt;=",L21)</f>
        <v>&gt;=</v>
      </c>
      <c r="L21">
        <f t="shared" si="0"/>
        <v>0.5</v>
      </c>
    </row>
    <row r="22" spans="1:12" x14ac:dyDescent="0.25">
      <c r="J22" s="15" t="s">
        <v>58</v>
      </c>
    </row>
    <row r="24" spans="1:12" x14ac:dyDescent="0.25">
      <c r="A24" t="s">
        <v>65</v>
      </c>
    </row>
    <row r="25" spans="1:12" x14ac:dyDescent="0.25">
      <c r="A25" t="s">
        <v>66</v>
      </c>
      <c r="C25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WB! Status</vt:lpstr>
      <vt:lpstr>Sheet1</vt:lpstr>
      <vt:lpstr>EndBalance</vt:lpstr>
      <vt:lpstr>LTLoan</vt:lpstr>
      <vt:lpstr>LTRate</vt:lpstr>
      <vt:lpstr>MinimumCash</vt:lpstr>
      <vt:lpstr>StartBalance</vt:lpstr>
      <vt:lpstr>STRATE</vt:lpstr>
      <vt:lpstr>WBMAX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hassl</dc:creator>
  <cp:lastModifiedBy>hassl</cp:lastModifiedBy>
  <dcterms:created xsi:type="dcterms:W3CDTF">2019-10-29T02:18:44Z</dcterms:created>
  <dcterms:modified xsi:type="dcterms:W3CDTF">2019-10-29T18:15:41Z</dcterms:modified>
</cp:coreProperties>
</file>