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7/"/>
    </mc:Choice>
  </mc:AlternateContent>
  <xr:revisionPtr revIDLastSave="0" documentId="13_ncr:1_{7C6CD345-C214-B044-96CC-AED761B32772}" xr6:coauthVersionLast="36" xr6:coauthVersionMax="36" xr10:uidLastSave="{00000000-0000-0000-0000-000000000000}"/>
  <bookViews>
    <workbookView xWindow="80" yWindow="460" windowWidth="19320" windowHeight="12360" xr2:uid="{00000000-000D-0000-FFFF-FFFF00000000}"/>
  </bookViews>
  <sheets>
    <sheet name="Finite Queue" sheetId="7" r:id="rId1"/>
  </sheets>
  <definedNames>
    <definedName name="beta">#REF!</definedName>
    <definedName name="InitialTrend">#REF!</definedName>
    <definedName name="K">'Finite Queue'!$C$7</definedName>
    <definedName name="L">'Finite Queue'!$G$4</definedName>
    <definedName name="Lambda">'Finite Queue'!$C$4</definedName>
    <definedName name="Lq">'Finite Queue'!$G$5</definedName>
    <definedName name="Mu">'Finite Queue'!$C$5</definedName>
    <definedName name="n">'Finite Queue'!$F$13:$F$38</definedName>
    <definedName name="P0">'Finite Queue'!$G$13</definedName>
    <definedName name="Pn">'Finite Queue'!$G$13:$G$38</definedName>
    <definedName name="Rho">'Finite Queue'!$G$10</definedName>
    <definedName name="s">'Finite Queue'!$C$6</definedName>
    <definedName name="sencount" hidden="1">4</definedName>
    <definedName name="sencount2" hidden="1">3</definedName>
    <definedName name="W">'Finite Queue'!$G$7</definedName>
    <definedName name="Wq">'Finite Queue'!$G$8</definedName>
  </definedNames>
  <calcPr calcId="181029"/>
</workbook>
</file>

<file path=xl/calcChain.xml><?xml version="1.0" encoding="utf-8"?>
<calcChain xmlns="http://schemas.openxmlformats.org/spreadsheetml/2006/main">
  <c r="AN13" i="7" l="1"/>
  <c r="AN14" i="7"/>
  <c r="AL13" i="7"/>
  <c r="G13" i="7" s="1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L36" i="7"/>
  <c r="AL37" i="7"/>
  <c r="AL38" i="7"/>
  <c r="G18" i="7"/>
  <c r="AN18" i="7"/>
  <c r="G19" i="7"/>
  <c r="AN19" i="7"/>
  <c r="G20" i="7"/>
  <c r="AN20" i="7" s="1"/>
  <c r="G21" i="7"/>
  <c r="AN21" i="7"/>
  <c r="G22" i="7"/>
  <c r="AN22" i="7"/>
  <c r="G23" i="7"/>
  <c r="AM23" i="7" s="1"/>
  <c r="AN23" i="7"/>
  <c r="G24" i="7"/>
  <c r="AN24" i="7" s="1"/>
  <c r="G25" i="7"/>
  <c r="AM25" i="7" s="1"/>
  <c r="AN25" i="7"/>
  <c r="G26" i="7"/>
  <c r="AN26" i="7"/>
  <c r="G27" i="7"/>
  <c r="AN27" i="7"/>
  <c r="G28" i="7"/>
  <c r="AN28" i="7" s="1"/>
  <c r="G29" i="7"/>
  <c r="AN29" i="7"/>
  <c r="G30" i="7"/>
  <c r="AN30" i="7"/>
  <c r="G31" i="7"/>
  <c r="AM31" i="7" s="1"/>
  <c r="AN31" i="7"/>
  <c r="G32" i="7"/>
  <c r="AN32" i="7" s="1"/>
  <c r="G33" i="7"/>
  <c r="AM33" i="7" s="1"/>
  <c r="AN33" i="7"/>
  <c r="G34" i="7"/>
  <c r="AN34" i="7"/>
  <c r="G35" i="7"/>
  <c r="AN35" i="7"/>
  <c r="G36" i="7"/>
  <c r="AN36" i="7" s="1"/>
  <c r="G37" i="7"/>
  <c r="AN37" i="7"/>
  <c r="G38" i="7"/>
  <c r="AN38" i="7"/>
  <c r="AM18" i="7"/>
  <c r="AM19" i="7"/>
  <c r="AM21" i="7"/>
  <c r="AM22" i="7"/>
  <c r="AM26" i="7"/>
  <c r="AM27" i="7"/>
  <c r="AM29" i="7"/>
  <c r="AM30" i="7"/>
  <c r="AM34" i="7"/>
  <c r="AM35" i="7"/>
  <c r="AM37" i="7"/>
  <c r="AM38" i="7"/>
  <c r="G10" i="7"/>
  <c r="G17" i="7" l="1"/>
  <c r="G16" i="7"/>
  <c r="G15" i="7"/>
  <c r="AM13" i="7"/>
  <c r="G14" i="7"/>
  <c r="AM14" i="7" s="1"/>
  <c r="AM36" i="7"/>
  <c r="AM28" i="7"/>
  <c r="AM32" i="7"/>
  <c r="AM24" i="7"/>
  <c r="AM20" i="7"/>
  <c r="AM15" i="7" l="1"/>
  <c r="G4" i="7" s="1"/>
  <c r="G7" i="7" s="1"/>
  <c r="AN15" i="7"/>
  <c r="AN16" i="7"/>
  <c r="AM16" i="7"/>
  <c r="AN17" i="7"/>
  <c r="AM17" i="7"/>
  <c r="G5" i="7" l="1"/>
  <c r="G8" i="7" s="1"/>
</calcChain>
</file>

<file path=xl/sharedStrings.xml><?xml version="1.0" encoding="utf-8"?>
<sst xmlns="http://schemas.openxmlformats.org/spreadsheetml/2006/main" count="18" uniqueCount="18">
  <si>
    <t>Data</t>
  </si>
  <si>
    <t>Results</t>
  </si>
  <si>
    <t>l =</t>
  </si>
  <si>
    <t>L =</t>
  </si>
  <si>
    <t>m =</t>
  </si>
  <si>
    <t>s =</t>
  </si>
  <si>
    <t>(# servers)</t>
  </si>
  <si>
    <t>W =</t>
  </si>
  <si>
    <t>r =</t>
  </si>
  <si>
    <t>K =</t>
  </si>
  <si>
    <t>(max customers)</t>
  </si>
  <si>
    <t>(mean arrival rate)</t>
  </si>
  <si>
    <t>(mean service rate)</t>
  </si>
  <si>
    <t>Template for M/M/s Finite Queue Model</t>
  </si>
  <si>
    <t>n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</si>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</sst>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Border="1" applyAlignment="1">
      <alignment horizontal="center"/>
    </xf>
    <xf numFmtId="0" fontId="6" fillId="0" borderId="0" xfId="0" applyFont="1"/>
    <xf numFmtId="0" fontId="3" fillId="2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81424148606812"/>
          <c:y val="0.10204081632653061"/>
          <c:w val="0.73684210526315785"/>
          <c:h val="0.6408163265306122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'Finite Queue'!$F$13:$F$38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'Finite Queue'!$G$13:$G$38</c:f>
              <c:numCache>
                <c:formatCode>General</c:formatCode>
                <c:ptCount val="26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B-BE49-B725-57F8F22EE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850944"/>
        <c:axId val="40877440"/>
      </c:barChart>
      <c:catAx>
        <c:axId val="4085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Customers in System</a:t>
                </a:r>
              </a:p>
            </c:rich>
          </c:tx>
          <c:layout>
            <c:manualLayout>
              <c:xMode val="edge"/>
              <c:yMode val="edge"/>
              <c:x val="0.34365325077399383"/>
              <c:y val="0.853061224489795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8774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877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</a:t>
                </a:r>
              </a:p>
            </c:rich>
          </c:tx>
          <c:layout>
            <c:manualLayout>
              <c:xMode val="edge"/>
              <c:yMode val="edge"/>
              <c:x val="4.9535603715170282E-2"/>
              <c:y val="0.330612244897959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8509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4</xdr:col>
      <xdr:colOff>571500</xdr:colOff>
      <xdr:row>23</xdr:row>
      <xdr:rowOff>9525</xdr:rowOff>
    </xdr:to>
    <xdr:graphicFrame macro="">
      <xdr:nvGraphicFramePr>
        <xdr:cNvPr id="2051" name="Chart 1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AN38"/>
  <sheetViews>
    <sheetView tabSelected="1" workbookViewId="0"/>
  </sheetViews>
  <sheetFormatPr baseColWidth="10" defaultColWidth="10.7109375" defaultRowHeight="13"/>
  <cols>
    <col min="1" max="1" width="2.7109375" style="6" customWidth="1"/>
    <col min="2" max="2" width="10.7109375" style="4" customWidth="1"/>
    <col min="3" max="3" width="9.42578125" style="5" customWidth="1"/>
    <col min="4" max="4" width="17.42578125" style="6" customWidth="1"/>
    <col min="5" max="5" width="11.42578125" style="6" customWidth="1"/>
    <col min="6" max="6" width="5.85546875" style="4" customWidth="1"/>
    <col min="7" max="7" width="8" style="6" customWidth="1"/>
    <col min="8" max="12" width="10.7109375" style="6" customWidth="1"/>
    <col min="13" max="37" width="10.7109375" style="6"/>
    <col min="38" max="40" width="0" style="6" hidden="1" customWidth="1"/>
    <col min="41" max="16384" width="10.7109375" style="6"/>
  </cols>
  <sheetData>
    <row r="1" spans="1:40" ht="18">
      <c r="A1" s="3" t="s">
        <v>13</v>
      </c>
    </row>
    <row r="3" spans="1:40" ht="14" thickBot="1">
      <c r="C3" s="7" t="s">
        <v>0</v>
      </c>
      <c r="F3" s="8" t="s">
        <v>1</v>
      </c>
      <c r="G3" s="8"/>
    </row>
    <row r="4" spans="1:40">
      <c r="B4" s="1" t="s">
        <v>2</v>
      </c>
      <c r="C4" s="16">
        <v>3</v>
      </c>
      <c r="D4" s="10" t="s">
        <v>11</v>
      </c>
      <c r="E4" s="10"/>
      <c r="F4" s="11" t="s">
        <v>3</v>
      </c>
      <c r="G4" s="17">
        <f>SUM(AM13:AM38)</f>
        <v>2</v>
      </c>
    </row>
    <row r="5" spans="1:40" ht="15">
      <c r="B5" s="1" t="s">
        <v>4</v>
      </c>
      <c r="C5" s="16">
        <v>3</v>
      </c>
      <c r="D5" s="10" t="s">
        <v>12</v>
      </c>
      <c r="E5" s="10"/>
      <c r="F5" s="11" t="s">
        <v>15</v>
      </c>
      <c r="G5" s="18">
        <f>SUM(AN13:AN38)</f>
        <v>1.2000000000000002</v>
      </c>
    </row>
    <row r="6" spans="1:40">
      <c r="B6" s="9" t="s">
        <v>5</v>
      </c>
      <c r="C6" s="16">
        <v>1</v>
      </c>
      <c r="D6" s="10" t="s">
        <v>6</v>
      </c>
      <c r="E6" s="10"/>
      <c r="F6" s="11"/>
      <c r="G6" s="18"/>
    </row>
    <row r="7" spans="1:40">
      <c r="B7" s="9" t="s">
        <v>9</v>
      </c>
      <c r="C7" s="16">
        <v>4</v>
      </c>
      <c r="D7" s="10" t="s">
        <v>10</v>
      </c>
      <c r="E7" s="10"/>
      <c r="F7" s="11" t="s">
        <v>7</v>
      </c>
      <c r="G7" s="19">
        <f>L/(Lambda*(1-(((Lambda/Mu)^K)/(FACT(MIN(s,K))*MIN(s,K)^(K-MIN(s,K)))*P0)))</f>
        <v>0.83333333333333326</v>
      </c>
    </row>
    <row r="8" spans="1:40" ht="15">
      <c r="B8" s="6"/>
      <c r="C8" s="6"/>
      <c r="F8" s="11" t="s">
        <v>16</v>
      </c>
      <c r="G8" s="18">
        <f>Lq/(Lambda*(1-(((Lambda/Mu)^K)/(FACT(MIN(s,K))*MIN(s,K)^(K-MIN(s,K)))*P0)))</f>
        <v>0.5</v>
      </c>
    </row>
    <row r="9" spans="1:40">
      <c r="F9" s="11"/>
      <c r="G9" s="18"/>
    </row>
    <row r="10" spans="1:40" ht="14" thickBot="1">
      <c r="B10" s="6"/>
      <c r="C10" s="6"/>
      <c r="F10" s="2" t="s">
        <v>8</v>
      </c>
      <c r="G10" s="20">
        <f>Lambda/(MIN(s,K)*Mu)</f>
        <v>1</v>
      </c>
    </row>
    <row r="11" spans="1:40">
      <c r="B11" s="9"/>
      <c r="C11" s="12"/>
      <c r="F11" s="11"/>
      <c r="G11" s="13"/>
    </row>
    <row r="12" spans="1:40" ht="16" thickBot="1">
      <c r="B12" s="9"/>
      <c r="C12" s="14"/>
      <c r="F12" s="4" t="s">
        <v>14</v>
      </c>
      <c r="G12" s="5" t="s">
        <v>17</v>
      </c>
      <c r="I12" s="15"/>
      <c r="J12" s="15"/>
    </row>
    <row r="13" spans="1:40">
      <c r="B13" s="9"/>
      <c r="C13" s="12"/>
      <c r="F13" s="11">
        <v>0</v>
      </c>
      <c r="G13" s="17">
        <f>1/SUM(AL13:AL38)</f>
        <v>0.2</v>
      </c>
      <c r="I13" s="15"/>
      <c r="AL13" s="15">
        <f>IF(n &lt;= MIN(s,K), ((Lambda/Mu)^n)/FACT(n),IF(n&lt;=K,(((Lambda/Mu)^s)*(Lambda/(s*Mu))^(n-s))/FACT(s),0))</f>
        <v>1</v>
      </c>
      <c r="AM13" s="6">
        <f>n*Pn</f>
        <v>0</v>
      </c>
      <c r="AN13" s="6">
        <f>IF(n&lt;=s,0,(n-s)*Pn)</f>
        <v>0</v>
      </c>
    </row>
    <row r="14" spans="1:40">
      <c r="B14" s="9"/>
      <c r="C14" s="12"/>
      <c r="F14" s="11">
        <v>1</v>
      </c>
      <c r="G14" s="18">
        <f>IF(n&gt;K,0,IF(n&gt;=MIN(s,K),((Lambda/Mu)^n)/(FACT(MIN(s,K))*(MIN(s,K)^(n-MIN(s,K))))*P0,((Lambda/Mu)^n)/FACT(n)*P0))</f>
        <v>0.2</v>
      </c>
      <c r="I14" s="15"/>
      <c r="AL14" s="15">
        <f t="shared" ref="AL14:AL38" si="0">IF(n &lt;= MIN(s,K), ((Lambda/Mu)^n)/FACT(n),IF(n&lt;=K,(((Lambda/Mu)^s)*(Lambda/(s*Mu))^(n-s))/FACT(s),0))</f>
        <v>1</v>
      </c>
      <c r="AM14" s="6">
        <f t="shared" ref="AM14:AM38" si="1">n*Pn</f>
        <v>0.2</v>
      </c>
      <c r="AN14" s="6">
        <f t="shared" ref="AN14:AN38" si="2">IF(n&lt;=s,0,(n-s)*Pn)</f>
        <v>0</v>
      </c>
    </row>
    <row r="15" spans="1:40">
      <c r="C15" s="7"/>
      <c r="F15" s="11">
        <v>2</v>
      </c>
      <c r="G15" s="18">
        <f t="shared" ref="G15:G37" si="3">IF(n&gt;K,0,IF(n&gt;=MIN(s,K),((Lambda/Mu)^n)/(FACT(MIN(s,K))*(MIN(s,K)^(n-MIN(s,K))))*P0,((Lambda/Mu)^n)/FACT(n)*P0))</f>
        <v>0.2</v>
      </c>
      <c r="I15" s="15"/>
      <c r="AL15" s="15">
        <f t="shared" si="0"/>
        <v>1</v>
      </c>
      <c r="AM15" s="6">
        <f t="shared" si="1"/>
        <v>0.4</v>
      </c>
      <c r="AN15" s="6">
        <f t="shared" si="2"/>
        <v>0.2</v>
      </c>
    </row>
    <row r="16" spans="1:40">
      <c r="B16" s="6"/>
      <c r="C16" s="6"/>
      <c r="F16" s="11">
        <v>3</v>
      </c>
      <c r="G16" s="18">
        <f t="shared" si="3"/>
        <v>0.2</v>
      </c>
      <c r="I16" s="15"/>
      <c r="AL16" s="15">
        <f t="shared" si="0"/>
        <v>1</v>
      </c>
      <c r="AM16" s="6">
        <f t="shared" si="1"/>
        <v>0.60000000000000009</v>
      </c>
      <c r="AN16" s="6">
        <f t="shared" si="2"/>
        <v>0.4</v>
      </c>
    </row>
    <row r="17" spans="2:40">
      <c r="B17" s="6"/>
      <c r="C17" s="6"/>
      <c r="F17" s="11">
        <v>4</v>
      </c>
      <c r="G17" s="18">
        <f t="shared" si="3"/>
        <v>0.2</v>
      </c>
      <c r="I17" s="15"/>
      <c r="AL17" s="15">
        <f t="shared" si="0"/>
        <v>1</v>
      </c>
      <c r="AM17" s="6">
        <f t="shared" si="1"/>
        <v>0.8</v>
      </c>
      <c r="AN17" s="6">
        <f t="shared" si="2"/>
        <v>0.60000000000000009</v>
      </c>
    </row>
    <row r="18" spans="2:40">
      <c r="B18" s="6"/>
      <c r="F18" s="11">
        <v>5</v>
      </c>
      <c r="G18" s="18">
        <f t="shared" si="3"/>
        <v>0</v>
      </c>
      <c r="I18" s="15"/>
      <c r="AL18" s="15">
        <f t="shared" si="0"/>
        <v>0</v>
      </c>
      <c r="AM18" s="6">
        <f t="shared" si="1"/>
        <v>0</v>
      </c>
      <c r="AN18" s="6">
        <f t="shared" si="2"/>
        <v>0</v>
      </c>
    </row>
    <row r="19" spans="2:40">
      <c r="B19" s="6"/>
      <c r="F19" s="11">
        <v>6</v>
      </c>
      <c r="G19" s="18">
        <f t="shared" si="3"/>
        <v>0</v>
      </c>
      <c r="I19" s="15"/>
      <c r="AL19" s="15">
        <f t="shared" si="0"/>
        <v>0</v>
      </c>
      <c r="AM19" s="6">
        <f t="shared" si="1"/>
        <v>0</v>
      </c>
      <c r="AN19" s="6">
        <f t="shared" si="2"/>
        <v>0</v>
      </c>
    </row>
    <row r="20" spans="2:40">
      <c r="B20" s="6"/>
      <c r="F20" s="11">
        <v>7</v>
      </c>
      <c r="G20" s="18">
        <f t="shared" si="3"/>
        <v>0</v>
      </c>
      <c r="I20" s="15"/>
      <c r="AL20" s="15">
        <f t="shared" si="0"/>
        <v>0</v>
      </c>
      <c r="AM20" s="6">
        <f t="shared" si="1"/>
        <v>0</v>
      </c>
      <c r="AN20" s="6">
        <f t="shared" si="2"/>
        <v>0</v>
      </c>
    </row>
    <row r="21" spans="2:40">
      <c r="F21" s="11">
        <v>8</v>
      </c>
      <c r="G21" s="18">
        <f t="shared" si="3"/>
        <v>0</v>
      </c>
      <c r="I21" s="15"/>
      <c r="AL21" s="15">
        <f t="shared" si="0"/>
        <v>0</v>
      </c>
      <c r="AM21" s="6">
        <f t="shared" si="1"/>
        <v>0</v>
      </c>
      <c r="AN21" s="6">
        <f t="shared" si="2"/>
        <v>0</v>
      </c>
    </row>
    <row r="22" spans="2:40">
      <c r="F22" s="11">
        <v>9</v>
      </c>
      <c r="G22" s="18">
        <f t="shared" si="3"/>
        <v>0</v>
      </c>
      <c r="I22" s="15"/>
      <c r="AL22" s="15">
        <f t="shared" si="0"/>
        <v>0</v>
      </c>
      <c r="AM22" s="6">
        <f t="shared" si="1"/>
        <v>0</v>
      </c>
      <c r="AN22" s="6">
        <f t="shared" si="2"/>
        <v>0</v>
      </c>
    </row>
    <row r="23" spans="2:40">
      <c r="F23" s="11">
        <v>10</v>
      </c>
      <c r="G23" s="18">
        <f t="shared" si="3"/>
        <v>0</v>
      </c>
      <c r="AL23" s="15">
        <f t="shared" si="0"/>
        <v>0</v>
      </c>
      <c r="AM23" s="6">
        <f t="shared" si="1"/>
        <v>0</v>
      </c>
      <c r="AN23" s="6">
        <f t="shared" si="2"/>
        <v>0</v>
      </c>
    </row>
    <row r="24" spans="2:40">
      <c r="F24" s="11">
        <v>11</v>
      </c>
      <c r="G24" s="18">
        <f t="shared" si="3"/>
        <v>0</v>
      </c>
      <c r="AL24" s="15">
        <f t="shared" si="0"/>
        <v>0</v>
      </c>
      <c r="AM24" s="6">
        <f t="shared" si="1"/>
        <v>0</v>
      </c>
      <c r="AN24" s="6">
        <f t="shared" si="2"/>
        <v>0</v>
      </c>
    </row>
    <row r="25" spans="2:40">
      <c r="F25" s="11">
        <v>12</v>
      </c>
      <c r="G25" s="18">
        <f t="shared" si="3"/>
        <v>0</v>
      </c>
      <c r="AL25" s="15">
        <f t="shared" si="0"/>
        <v>0</v>
      </c>
      <c r="AM25" s="6">
        <f t="shared" si="1"/>
        <v>0</v>
      </c>
      <c r="AN25" s="6">
        <f t="shared" si="2"/>
        <v>0</v>
      </c>
    </row>
    <row r="26" spans="2:40">
      <c r="F26" s="11">
        <v>13</v>
      </c>
      <c r="G26" s="18">
        <f t="shared" si="3"/>
        <v>0</v>
      </c>
      <c r="AL26" s="15">
        <f t="shared" si="0"/>
        <v>0</v>
      </c>
      <c r="AM26" s="6">
        <f t="shared" si="1"/>
        <v>0</v>
      </c>
      <c r="AN26" s="6">
        <f t="shared" si="2"/>
        <v>0</v>
      </c>
    </row>
    <row r="27" spans="2:40">
      <c r="F27" s="11">
        <v>14</v>
      </c>
      <c r="G27" s="18">
        <f t="shared" si="3"/>
        <v>0</v>
      </c>
      <c r="AL27" s="15">
        <f t="shared" si="0"/>
        <v>0</v>
      </c>
      <c r="AM27" s="6">
        <f t="shared" si="1"/>
        <v>0</v>
      </c>
      <c r="AN27" s="6">
        <f t="shared" si="2"/>
        <v>0</v>
      </c>
    </row>
    <row r="28" spans="2:40">
      <c r="F28" s="11">
        <v>15</v>
      </c>
      <c r="G28" s="18">
        <f t="shared" si="3"/>
        <v>0</v>
      </c>
      <c r="AL28" s="15">
        <f t="shared" si="0"/>
        <v>0</v>
      </c>
      <c r="AM28" s="6">
        <f t="shared" si="1"/>
        <v>0</v>
      </c>
      <c r="AN28" s="6">
        <f t="shared" si="2"/>
        <v>0</v>
      </c>
    </row>
    <row r="29" spans="2:40">
      <c r="F29" s="11">
        <v>16</v>
      </c>
      <c r="G29" s="18">
        <f t="shared" si="3"/>
        <v>0</v>
      </c>
      <c r="AL29" s="15">
        <f t="shared" si="0"/>
        <v>0</v>
      </c>
      <c r="AM29" s="6">
        <f t="shared" si="1"/>
        <v>0</v>
      </c>
      <c r="AN29" s="6">
        <f t="shared" si="2"/>
        <v>0</v>
      </c>
    </row>
    <row r="30" spans="2:40">
      <c r="F30" s="11">
        <v>17</v>
      </c>
      <c r="G30" s="18">
        <f t="shared" si="3"/>
        <v>0</v>
      </c>
      <c r="AL30" s="15">
        <f t="shared" si="0"/>
        <v>0</v>
      </c>
      <c r="AM30" s="6">
        <f t="shared" si="1"/>
        <v>0</v>
      </c>
      <c r="AN30" s="6">
        <f t="shared" si="2"/>
        <v>0</v>
      </c>
    </row>
    <row r="31" spans="2:40">
      <c r="F31" s="11">
        <v>18</v>
      </c>
      <c r="G31" s="18">
        <f t="shared" si="3"/>
        <v>0</v>
      </c>
      <c r="AL31" s="15">
        <f t="shared" si="0"/>
        <v>0</v>
      </c>
      <c r="AM31" s="6">
        <f t="shared" si="1"/>
        <v>0</v>
      </c>
      <c r="AN31" s="6">
        <f t="shared" si="2"/>
        <v>0</v>
      </c>
    </row>
    <row r="32" spans="2:40">
      <c r="F32" s="11">
        <v>19</v>
      </c>
      <c r="G32" s="18">
        <f t="shared" si="3"/>
        <v>0</v>
      </c>
      <c r="AL32" s="15">
        <f t="shared" si="0"/>
        <v>0</v>
      </c>
      <c r="AM32" s="6">
        <f t="shared" si="1"/>
        <v>0</v>
      </c>
      <c r="AN32" s="6">
        <f t="shared" si="2"/>
        <v>0</v>
      </c>
    </row>
    <row r="33" spans="6:40">
      <c r="F33" s="11">
        <v>20</v>
      </c>
      <c r="G33" s="18">
        <f t="shared" si="3"/>
        <v>0</v>
      </c>
      <c r="AL33" s="15">
        <f t="shared" si="0"/>
        <v>0</v>
      </c>
      <c r="AM33" s="6">
        <f t="shared" si="1"/>
        <v>0</v>
      </c>
      <c r="AN33" s="6">
        <f t="shared" si="2"/>
        <v>0</v>
      </c>
    </row>
    <row r="34" spans="6:40">
      <c r="F34" s="11">
        <v>21</v>
      </c>
      <c r="G34" s="18">
        <f t="shared" si="3"/>
        <v>0</v>
      </c>
      <c r="AL34" s="15">
        <f t="shared" si="0"/>
        <v>0</v>
      </c>
      <c r="AM34" s="6">
        <f t="shared" si="1"/>
        <v>0</v>
      </c>
      <c r="AN34" s="6">
        <f t="shared" si="2"/>
        <v>0</v>
      </c>
    </row>
    <row r="35" spans="6:40">
      <c r="F35" s="11">
        <v>22</v>
      </c>
      <c r="G35" s="18">
        <f t="shared" si="3"/>
        <v>0</v>
      </c>
      <c r="AL35" s="15">
        <f t="shared" si="0"/>
        <v>0</v>
      </c>
      <c r="AM35" s="6">
        <f t="shared" si="1"/>
        <v>0</v>
      </c>
      <c r="AN35" s="6">
        <f t="shared" si="2"/>
        <v>0</v>
      </c>
    </row>
    <row r="36" spans="6:40">
      <c r="F36" s="11">
        <v>23</v>
      </c>
      <c r="G36" s="18">
        <f t="shared" si="3"/>
        <v>0</v>
      </c>
      <c r="AL36" s="15">
        <f t="shared" si="0"/>
        <v>0</v>
      </c>
      <c r="AM36" s="6">
        <f t="shared" si="1"/>
        <v>0</v>
      </c>
      <c r="AN36" s="6">
        <f t="shared" si="2"/>
        <v>0</v>
      </c>
    </row>
    <row r="37" spans="6:40">
      <c r="F37" s="11">
        <v>24</v>
      </c>
      <c r="G37" s="18">
        <f t="shared" si="3"/>
        <v>0</v>
      </c>
      <c r="AL37" s="15">
        <f t="shared" si="0"/>
        <v>0</v>
      </c>
      <c r="AM37" s="6">
        <f t="shared" si="1"/>
        <v>0</v>
      </c>
      <c r="AN37" s="6">
        <f t="shared" si="2"/>
        <v>0</v>
      </c>
    </row>
    <row r="38" spans="6:40" ht="14" thickBot="1">
      <c r="F38" s="11">
        <v>25</v>
      </c>
      <c r="G38" s="20">
        <f>IF(n&gt;K,0,IF(n&gt;=MIN(s,K),((Lambda/Mu)^n)/(FACT(MIN(s,K))*(MIN(s,K)^(n-MIN(s,K))))*P0,((Lambda/Mu)^n)/FACT(n)*P0))</f>
        <v>0</v>
      </c>
      <c r="AL38" s="15">
        <f t="shared" si="0"/>
        <v>0</v>
      </c>
      <c r="AM38" s="6">
        <f t="shared" si="1"/>
        <v>0</v>
      </c>
      <c r="AN38" s="6">
        <f t="shared" si="2"/>
        <v>0</v>
      </c>
    </row>
  </sheetData>
  <phoneticPr fontId="0" type="noConversion"/>
  <dataValidations count="4">
    <dataValidation type="whole" operator="greaterThanOrEqual" allowBlank="1" showInputMessage="1" showErrorMessage="1" error="The number of servers must be an integer greater than or equal to one." sqref="C6" xr:uid="{00000000-0002-0000-0000-000000000000}">
      <formula1>1</formula1>
    </dataValidation>
    <dataValidation type="whole" allowBlank="1" showInputMessage="1" showErrorMessage="1" error="The maximum number of customers must be an integer between 1 and 25 (inclusive)." sqref="C7" xr:uid="{00000000-0002-0000-0000-000001000000}">
      <formula1>1</formula1>
      <formula2>25</formula2>
    </dataValidation>
    <dataValidation type="decimal" operator="greaterThan" allowBlank="1" showInputMessage="1" showErrorMessage="1" error="The mean arrival rate must be greater than zero." sqref="C4" xr:uid="{00000000-0002-0000-0000-000002000000}">
      <formula1>0</formula1>
    </dataValidation>
    <dataValidation type="decimal" operator="greaterThan" allowBlank="1" showInputMessage="1" showErrorMessage="1" error="The mean service rate must be greater than zero." sqref="C5" xr:uid="{00000000-0002-0000-0000-000003000000}">
      <formula1>0</formula1>
    </dataValidation>
  </dataValidations>
  <printOptions headings="1" gridLines="1"/>
  <pageMargins left="0.75" right="0.75" top="1" bottom="1" header="0.5" footer="0.5"/>
  <pageSetup paperSize="0" scale="95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Finite Queue</vt:lpstr>
      <vt:lpstr>K</vt:lpstr>
      <vt:lpstr>L</vt:lpstr>
      <vt:lpstr>Lambda</vt:lpstr>
      <vt:lpstr>Lq</vt:lpstr>
      <vt:lpstr>Mu</vt:lpstr>
      <vt:lpstr>n</vt:lpstr>
      <vt:lpstr>P0</vt:lpstr>
      <vt:lpstr>Pn</vt:lpstr>
      <vt:lpstr>Rho</vt:lpstr>
      <vt:lpstr>s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1998-08-18T16:12:25Z</dcterms:created>
  <dcterms:modified xsi:type="dcterms:W3CDTF">2019-08-27T18:24:36Z</dcterms:modified>
</cp:coreProperties>
</file>