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date1904="1" saveExternalLinkValues="0"/>
  <mc:AlternateContent xmlns:mc="http://schemas.openxmlformats.org/markup-compatibility/2006">
    <mc:Choice Requires="x15">
      <x15ac:absPath xmlns:x15ac="http://schemas.microsoft.com/office/spreadsheetml/2010/11/ac" url="/Users/mhillier/Documents/Book/OR 11th Edition/Textbook Spreadsheets/Chapter 27/"/>
    </mc:Choice>
  </mc:AlternateContent>
  <xr:revisionPtr revIDLastSave="0" documentId="13_ncr:1_{BDEDAED9-5D6D-0A4A-AE0D-FFE2228EEB1A}" xr6:coauthVersionLast="36" xr6:coauthVersionMax="36" xr10:uidLastSave="{00000000-0000-0000-0000-000000000000}"/>
  <bookViews>
    <workbookView xWindow="0" yWindow="460" windowWidth="19400" windowHeight="12700" tabRatio="773" xr2:uid="{00000000-000D-0000-FFFF-FFFF00000000}"/>
  </bookViews>
  <sheets>
    <sheet name="Exponential with Trend" sheetId="11" r:id="rId1"/>
  </sheets>
  <definedNames>
    <definedName name="Alpha">'Exponential with Trend'!$J$6</definedName>
    <definedName name="Beta">'Exponential with Trend'!$J$7</definedName>
    <definedName name="EstimatedTrend">'Exponential with Trend'!$E$6:$E$35</definedName>
    <definedName name="Forecast">'Exponential with Trend'!$F$6:$F$35</definedName>
    <definedName name="ForecastingError">'Exponential with Trend'!$G$6:$G$35</definedName>
    <definedName name="InitialEstimateAverage">'Exponential with Trend'!$J$10</definedName>
    <definedName name="InitialEstimateTrend">'Exponential with Trend'!$J$11</definedName>
    <definedName name="LatestTrend">'Exponential with Trend'!$D$6:$D$35</definedName>
    <definedName name="MAD">'Exponential with Trend'!$J$14</definedName>
    <definedName name="MSE">'Exponential with Trend'!$J$17</definedName>
    <definedName name="sencount" hidden="1">4</definedName>
    <definedName name="sencount2" hidden="1">3</definedName>
    <definedName name="TrueValue">'Exponential with Trend'!$C$6:$C$35</definedName>
  </definedNames>
  <calcPr calcId="181029"/>
</workbook>
</file>

<file path=xl/calcChain.xml><?xml version="1.0" encoding="utf-8"?>
<calcChain xmlns="http://schemas.openxmlformats.org/spreadsheetml/2006/main">
  <c r="G35" i="11" l="1"/>
  <c r="F35" i="11"/>
  <c r="E35" i="11"/>
  <c r="D35" i="11"/>
  <c r="G34" i="11"/>
  <c r="F34" i="11"/>
  <c r="E34" i="11"/>
  <c r="D34" i="11"/>
  <c r="G33" i="11"/>
  <c r="F33" i="11"/>
  <c r="E33" i="11"/>
  <c r="D33" i="11"/>
  <c r="G32" i="11"/>
  <c r="F32" i="11"/>
  <c r="E32" i="11"/>
  <c r="D32" i="11"/>
  <c r="G31" i="11"/>
  <c r="F31" i="11"/>
  <c r="E31" i="11"/>
  <c r="D31" i="11"/>
  <c r="G30" i="11"/>
  <c r="F30" i="11"/>
  <c r="E30" i="11"/>
  <c r="D30" i="11"/>
  <c r="G29" i="11"/>
  <c r="F29" i="11"/>
  <c r="E29" i="11"/>
  <c r="D29" i="11"/>
  <c r="G28" i="11"/>
  <c r="F28" i="11"/>
  <c r="E28" i="11"/>
  <c r="D28" i="11"/>
  <c r="G27" i="11"/>
  <c r="F27" i="11"/>
  <c r="E27" i="11"/>
  <c r="D27" i="11"/>
  <c r="G26" i="11"/>
  <c r="F26" i="11"/>
  <c r="E26" i="11"/>
  <c r="D26" i="11"/>
  <c r="G25" i="11"/>
  <c r="F25" i="11"/>
  <c r="E25" i="11"/>
  <c r="D25" i="11"/>
  <c r="G24" i="11"/>
  <c r="F24" i="11"/>
  <c r="E24" i="11"/>
  <c r="D24" i="11"/>
  <c r="G23" i="11"/>
  <c r="F23" i="11"/>
  <c r="E23" i="11"/>
  <c r="D23" i="11"/>
  <c r="G22" i="11"/>
  <c r="F22" i="11"/>
  <c r="E22" i="11"/>
  <c r="D22" i="11"/>
  <c r="G21" i="11"/>
  <c r="F21" i="11"/>
  <c r="E21" i="11"/>
  <c r="D21" i="11"/>
  <c r="G20" i="11"/>
  <c r="F20" i="11"/>
  <c r="E20" i="11"/>
  <c r="D20" i="11"/>
  <c r="G19" i="11"/>
  <c r="F19" i="11"/>
  <c r="E19" i="11"/>
  <c r="D19" i="11"/>
  <c r="G18" i="11"/>
  <c r="F6" i="11"/>
  <c r="D7" i="11"/>
  <c r="E7" i="11" s="1"/>
  <c r="E6" i="11"/>
  <c r="F7" i="11" l="1"/>
  <c r="G6" i="11"/>
  <c r="G7" i="11" l="1"/>
  <c r="D8" i="11"/>
  <c r="E8" i="11" s="1"/>
  <c r="F8" i="11" s="1"/>
  <c r="D9" i="11" l="1"/>
  <c r="E9" i="11" s="1"/>
  <c r="F9" i="11" s="1"/>
  <c r="G8" i="11"/>
  <c r="D10" i="11" l="1"/>
  <c r="E10" i="11" s="1"/>
  <c r="F10" i="11" s="1"/>
  <c r="G9" i="11"/>
  <c r="G10" i="11" l="1"/>
  <c r="D11" i="11"/>
  <c r="E11" i="11" s="1"/>
  <c r="F11" i="11" s="1"/>
  <c r="G11" i="11" l="1"/>
  <c r="D12" i="11"/>
  <c r="E12" i="11" s="1"/>
  <c r="F12" i="11" s="1"/>
  <c r="D13" i="11" l="1"/>
  <c r="E13" i="11" s="1"/>
  <c r="F13" i="11" s="1"/>
  <c r="G12" i="11"/>
  <c r="G13" i="11" l="1"/>
  <c r="D14" i="11"/>
  <c r="E14" i="11" s="1"/>
  <c r="F14" i="11" s="1"/>
  <c r="G14" i="11" l="1"/>
  <c r="D15" i="11"/>
  <c r="E15" i="11" s="1"/>
  <c r="F15" i="11" s="1"/>
  <c r="D16" i="11" l="1"/>
  <c r="E16" i="11" s="1"/>
  <c r="F16" i="11"/>
  <c r="G15" i="11"/>
  <c r="G16" i="11" l="1"/>
  <c r="D17" i="11"/>
  <c r="E17" i="11" s="1"/>
  <c r="F17" i="11" s="1"/>
  <c r="D18" i="11" l="1"/>
  <c r="E18" i="11" s="1"/>
  <c r="F18" i="11"/>
  <c r="G17" i="11"/>
  <c r="J14" i="11" l="1"/>
  <c r="J17" i="11"/>
</calcChain>
</file>

<file path=xl/sharedStrings.xml><?xml version="1.0" encoding="utf-8"?>
<sst xmlns="http://schemas.openxmlformats.org/spreadsheetml/2006/main" count="48" uniqueCount="46">
  <si>
    <t>MSE</t>
  </si>
  <si>
    <t>TrueValue</t>
  </si>
  <si>
    <t>Alpha</t>
  </si>
  <si>
    <t>J6</t>
  </si>
  <si>
    <t>J7</t>
  </si>
  <si>
    <t>E6:E35</t>
  </si>
  <si>
    <t>F6:F35</t>
  </si>
  <si>
    <t>G6:G35</t>
  </si>
  <si>
    <t>J10</t>
  </si>
  <si>
    <t>J11</t>
  </si>
  <si>
    <t>D6:D35</t>
  </si>
  <si>
    <t>J14</t>
  </si>
  <si>
    <t>J17</t>
  </si>
  <si>
    <t>C6:C35</t>
  </si>
  <si>
    <t>Forecast</t>
  </si>
  <si>
    <t>a =</t>
  </si>
  <si>
    <t>Average =</t>
  </si>
  <si>
    <t>b =</t>
  </si>
  <si>
    <t>Initial Estimates</t>
  </si>
  <si>
    <t>Smoothing Constants</t>
  </si>
  <si>
    <t>Trend =</t>
  </si>
  <si>
    <t>Trend</t>
  </si>
  <si>
    <t>Error</t>
  </si>
  <si>
    <t>Forecasting</t>
  </si>
  <si>
    <t>MAD =</t>
  </si>
  <si>
    <t>Mean Absolute Deviation</t>
  </si>
  <si>
    <t>Period</t>
  </si>
  <si>
    <t xml:space="preserve">Time </t>
  </si>
  <si>
    <t>Exponential</t>
  </si>
  <si>
    <t>Smoothing</t>
  </si>
  <si>
    <t>Value</t>
  </si>
  <si>
    <t>Latest</t>
  </si>
  <si>
    <t>Estimated</t>
  </si>
  <si>
    <t>Template for Exponential Smoothing Forecasting Method with Trend</t>
  </si>
  <si>
    <t>Mean Square Error</t>
  </si>
  <si>
    <t>MSE =</t>
  </si>
  <si>
    <t>True</t>
  </si>
  <si>
    <t>Range Name</t>
  </si>
  <si>
    <t>Cells</t>
  </si>
  <si>
    <t>Beta</t>
  </si>
  <si>
    <t>EstimatedTrend</t>
  </si>
  <si>
    <t>ForecastingError</t>
  </si>
  <si>
    <t>InitialEstimateAverage</t>
  </si>
  <si>
    <t>InitialEstimateTrend</t>
  </si>
  <si>
    <t>LatestTrend</t>
  </si>
  <si>
    <t>MAD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</si>
</sst>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>
    <font>
      <sz val="9"/>
      <name val="Geneva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name val="Symbol"/>
      <family val="1"/>
      <charset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4" fillId="0" borderId="0" xfId="0" applyFont="1" applyFill="1" applyBorder="1" applyAlignment="1" applyProtection="1">
      <alignment horizontal="right"/>
      <protection locked="0"/>
    </xf>
    <xf numFmtId="0" fontId="2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" fontId="1" fillId="0" borderId="0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right"/>
      <protection locked="0"/>
    </xf>
    <xf numFmtId="0" fontId="1" fillId="0" borderId="0" xfId="0" applyFont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1" fillId="0" borderId="0" xfId="0" applyFont="1" applyFill="1" applyAlignment="1" applyProtection="1">
      <alignment horizontal="right"/>
      <protection locked="0"/>
    </xf>
    <xf numFmtId="49" fontId="3" fillId="0" borderId="0" xfId="0" applyNumberFormat="1" applyFont="1" applyAlignment="1" applyProtection="1">
      <alignment horizontal="center"/>
      <protection locked="0"/>
    </xf>
    <xf numFmtId="0" fontId="1" fillId="2" borderId="1" xfId="0" applyNumberFormat="1" applyFont="1" applyFill="1" applyBorder="1" applyAlignment="1" applyProtection="1">
      <alignment horizontal="left"/>
      <protection locked="0"/>
    </xf>
    <xf numFmtId="0" fontId="1" fillId="2" borderId="2" xfId="0" applyNumberFormat="1" applyFont="1" applyFill="1" applyBorder="1" applyAlignment="1" applyProtection="1">
      <alignment horizontal="left"/>
      <protection locked="0"/>
    </xf>
    <xf numFmtId="0" fontId="1" fillId="2" borderId="3" xfId="0" applyNumberFormat="1" applyFont="1" applyFill="1" applyBorder="1" applyAlignment="1" applyProtection="1">
      <alignment horizontal="left"/>
      <protection locked="0"/>
    </xf>
    <xf numFmtId="0" fontId="1" fillId="2" borderId="4" xfId="0" applyNumberFormat="1" applyFont="1" applyFill="1" applyBorder="1" applyAlignment="1" applyProtection="1">
      <alignment horizontal="left"/>
      <protection locked="0"/>
    </xf>
    <xf numFmtId="0" fontId="3" fillId="2" borderId="5" xfId="0" applyFont="1" applyFill="1" applyBorder="1" applyAlignment="1" applyProtection="1">
      <alignment horizontal="left"/>
      <protection locked="0"/>
    </xf>
    <xf numFmtId="0" fontId="3" fillId="2" borderId="6" xfId="0" applyFont="1" applyFill="1" applyBorder="1" applyAlignment="1" applyProtection="1">
      <alignment horizontal="left"/>
      <protection locked="0"/>
    </xf>
    <xf numFmtId="2" fontId="1" fillId="0" borderId="0" xfId="0" applyNumberFormat="1" applyFont="1" applyFill="1" applyBorder="1" applyAlignment="1" applyProtection="1">
      <alignment horizontal="center"/>
      <protection locked="0"/>
    </xf>
    <xf numFmtId="4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3" borderId="0" xfId="0" applyNumberFormat="1" applyFont="1" applyFill="1" applyBorder="1" applyAlignment="1" applyProtection="1">
      <alignment horizontal="center"/>
      <protection locked="0"/>
    </xf>
    <xf numFmtId="0" fontId="1" fillId="3" borderId="0" xfId="0" applyFont="1" applyFill="1" applyBorder="1" applyAlignment="1" applyProtection="1">
      <alignment horizontal="center"/>
      <protection locked="0"/>
    </xf>
    <xf numFmtId="3" fontId="1" fillId="4" borderId="7" xfId="0" applyNumberFormat="1" applyFont="1" applyFill="1" applyBorder="1" applyAlignment="1" applyProtection="1">
      <alignment horizontal="center"/>
      <protection locked="0"/>
    </xf>
    <xf numFmtId="3" fontId="1" fillId="4" borderId="8" xfId="0" applyNumberFormat="1" applyFont="1" applyFill="1" applyBorder="1" applyAlignment="1" applyProtection="1">
      <alignment horizontal="center"/>
      <protection locked="0"/>
    </xf>
    <xf numFmtId="3" fontId="1" fillId="4" borderId="9" xfId="0" applyNumberFormat="1" applyFont="1" applyFill="1" applyBorder="1" applyAlignment="1" applyProtection="1">
      <alignment horizontal="center"/>
      <protection locked="0"/>
    </xf>
    <xf numFmtId="164" fontId="1" fillId="4" borderId="10" xfId="0" applyNumberFormat="1" applyFont="1" applyFill="1" applyBorder="1" applyAlignment="1" applyProtection="1">
      <alignment horizontal="center"/>
      <protection locked="0"/>
    </xf>
  </cellXfs>
  <cellStyles count="1">
    <cellStyle name="Normal" xfId="0" builtinId="0"/>
  </cellStyles>
  <dxfs count="2">
    <dxf>
      <font>
        <color rgb="FFFFC000"/>
        <name val="Cambria"/>
        <scheme val="none"/>
      </font>
      <fill>
        <patternFill>
          <bgColor rgb="FFFFC000"/>
        </patternFill>
      </fill>
    </dxf>
    <dxf>
      <font>
        <condense val="0"/>
        <extend val="0"/>
        <color indexed="2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622663962178106"/>
          <c:y val="7.3239537356317885E-2"/>
          <c:w val="0.66509536086035903"/>
          <c:h val="0.73239537356317885"/>
        </c:manualLayout>
      </c:layout>
      <c:lineChart>
        <c:grouping val="standard"/>
        <c:varyColors val="0"/>
        <c:ser>
          <c:idx val="0"/>
          <c:order val="0"/>
          <c:tx>
            <c:v>True Value</c:v>
          </c:tx>
          <c:spPr>
            <a:ln w="12700">
              <a:solidFill>
                <a:srgbClr val="00009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90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val>
            <c:numRef>
              <c:f>'Exponential with Trend'!$C$6:$C$35</c:f>
              <c:numCache>
                <c:formatCode>#,##0</c:formatCode>
                <c:ptCount val="30"/>
                <c:pt idx="0">
                  <c:v>6809</c:v>
                </c:pt>
                <c:pt idx="1">
                  <c:v>6465</c:v>
                </c:pt>
                <c:pt idx="2">
                  <c:v>6569</c:v>
                </c:pt>
                <c:pt idx="3">
                  <c:v>8266</c:v>
                </c:pt>
                <c:pt idx="4">
                  <c:v>7257</c:v>
                </c:pt>
                <c:pt idx="5">
                  <c:v>7064</c:v>
                </c:pt>
                <c:pt idx="6">
                  <c:v>7784</c:v>
                </c:pt>
                <c:pt idx="7">
                  <c:v>8724</c:v>
                </c:pt>
                <c:pt idx="8">
                  <c:v>6992</c:v>
                </c:pt>
                <c:pt idx="9">
                  <c:v>6822</c:v>
                </c:pt>
                <c:pt idx="10">
                  <c:v>7949</c:v>
                </c:pt>
                <c:pt idx="11">
                  <c:v>9650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BA8-CF4A-8137-AF10F40349ED}"/>
            </c:ext>
          </c:extLst>
        </c:ser>
        <c:ser>
          <c:idx val="1"/>
          <c:order val="1"/>
          <c:tx>
            <c:v>Forecast</c:v>
          </c:tx>
          <c:spPr>
            <a:ln w="12700">
              <a:solidFill>
                <a:srgbClr val="F20884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20884"/>
              </a:solidFill>
              <a:ln>
                <a:solidFill>
                  <a:srgbClr val="F20884"/>
                </a:solidFill>
                <a:prstDash val="solid"/>
              </a:ln>
            </c:spPr>
          </c:marker>
          <c:val>
            <c:numRef>
              <c:f>'Exponential with Trend'!$F$6:$F$35</c:f>
              <c:numCache>
                <c:formatCode>#,##0</c:formatCode>
                <c:ptCount val="30"/>
                <c:pt idx="0">
                  <c:v>7500</c:v>
                </c:pt>
                <c:pt idx="1">
                  <c:v>7230.51</c:v>
                </c:pt>
                <c:pt idx="2">
                  <c:v>6869.7710999999999</c:v>
                </c:pt>
                <c:pt idx="3">
                  <c:v>6621.3844709999994</c:v>
                </c:pt>
                <c:pt idx="4">
                  <c:v>7104.6292283099983</c:v>
                </c:pt>
                <c:pt idx="5">
                  <c:v>7153.9139278790981</c:v>
                </c:pt>
                <c:pt idx="6">
                  <c:v>7122.4209640683484</c:v>
                </c:pt>
                <c:pt idx="7">
                  <c:v>7375.918002634673</c:v>
                </c:pt>
                <c:pt idx="8">
                  <c:v>7956.6933093939788</c:v>
                </c:pt>
                <c:pt idx="9">
                  <c:v>7756.8136262800344</c:v>
                </c:pt>
                <c:pt idx="10">
                  <c:v>7481.7646217350712</c:v>
                </c:pt>
                <c:pt idx="11">
                  <c:v>7669.38150259744</c:v>
                </c:pt>
                <c:pt idx="12">
                  <c:v>8489.2689839673294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A8-CF4A-8137-AF10F40349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568512"/>
        <c:axId val="123571584"/>
      </c:lineChart>
      <c:catAx>
        <c:axId val="123568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Time Period</a:t>
                </a:r>
              </a:p>
            </c:rich>
          </c:tx>
          <c:layout>
            <c:manualLayout>
              <c:xMode val="edge"/>
              <c:yMode val="edge"/>
              <c:x val="0.42138430809356375"/>
              <c:y val="0.892958929429595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357158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235715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Value</a:t>
                </a:r>
              </a:p>
            </c:rich>
          </c:tx>
          <c:layout>
            <c:manualLayout>
              <c:xMode val="edge"/>
              <c:yMode val="edge"/>
              <c:x val="2.5157232704402517E-2"/>
              <c:y val="0.3943667886584599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356851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861767279090104"/>
          <c:y val="0.38028228161620642"/>
          <c:w val="0.15880519652024627"/>
          <c:h val="0.1211270563010609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9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47625</xdr:colOff>
      <xdr:row>18</xdr:row>
      <xdr:rowOff>57150</xdr:rowOff>
    </xdr:from>
    <xdr:to>
      <xdr:col>15</xdr:col>
      <xdr:colOff>266700</xdr:colOff>
      <xdr:row>39</xdr:row>
      <xdr:rowOff>28575</xdr:rowOff>
    </xdr:to>
    <xdr:graphicFrame macro="">
      <xdr:nvGraphicFramePr>
        <xdr:cNvPr id="9220" name="Chart 1">
          <a:extLst>
            <a:ext uri="{FF2B5EF4-FFF2-40B4-BE49-F238E27FC236}">
              <a16:creationId xmlns:a16="http://schemas.microsoft.com/office/drawing/2014/main" id="{00000000-0008-0000-0000-000004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5"/>
  <sheetViews>
    <sheetView tabSelected="1" workbookViewId="0"/>
  </sheetViews>
  <sheetFormatPr baseColWidth="10" defaultColWidth="10.83203125" defaultRowHeight="13"/>
  <cols>
    <col min="1" max="1" width="3" style="3" customWidth="1"/>
    <col min="2" max="2" width="7.83203125" style="3" customWidth="1"/>
    <col min="3" max="4" width="10.83203125" style="3" customWidth="1"/>
    <col min="5" max="5" width="11.5" style="3" customWidth="1"/>
    <col min="6" max="7" width="13.6640625" style="3" customWidth="1"/>
    <col min="8" max="8" width="2.83203125" style="3" customWidth="1"/>
    <col min="9" max="9" width="10.6640625" style="4" customWidth="1"/>
    <col min="10" max="10" width="14.1640625" style="3" customWidth="1"/>
    <col min="11" max="11" width="10.83203125" style="3" customWidth="1"/>
    <col min="12" max="12" width="22" style="3" bestFit="1" customWidth="1"/>
    <col min="13" max="13" width="8.1640625" style="3" bestFit="1" customWidth="1"/>
    <col min="14" max="16384" width="10.83203125" style="3"/>
  </cols>
  <sheetData>
    <row r="1" spans="1:13" ht="18">
      <c r="A1" s="2" t="s">
        <v>33</v>
      </c>
    </row>
    <row r="2" spans="1:13" ht="19" thickBot="1">
      <c r="A2" s="2"/>
    </row>
    <row r="3" spans="1:13" ht="14" thickBot="1">
      <c r="F3" s="5" t="s">
        <v>28</v>
      </c>
      <c r="L3" s="18" t="s">
        <v>37</v>
      </c>
      <c r="M3" s="19" t="s">
        <v>38</v>
      </c>
    </row>
    <row r="4" spans="1:13">
      <c r="B4" s="5" t="s">
        <v>27</v>
      </c>
      <c r="C4" s="13" t="s">
        <v>36</v>
      </c>
      <c r="D4" s="5" t="s">
        <v>31</v>
      </c>
      <c r="E4" s="5" t="s">
        <v>32</v>
      </c>
      <c r="F4" s="5" t="s">
        <v>29</v>
      </c>
      <c r="G4" s="5" t="s">
        <v>23</v>
      </c>
      <c r="I4" s="6"/>
      <c r="L4" s="14" t="s">
        <v>2</v>
      </c>
      <c r="M4" s="15" t="s">
        <v>3</v>
      </c>
    </row>
    <row r="5" spans="1:13" ht="14" thickBot="1">
      <c r="B5" s="5" t="s">
        <v>26</v>
      </c>
      <c r="C5" s="13" t="s">
        <v>30</v>
      </c>
      <c r="D5" s="5" t="s">
        <v>21</v>
      </c>
      <c r="E5" s="5" t="s">
        <v>21</v>
      </c>
      <c r="F5" s="5" t="s">
        <v>14</v>
      </c>
      <c r="G5" s="5" t="s">
        <v>22</v>
      </c>
      <c r="I5" s="6" t="s">
        <v>19</v>
      </c>
      <c r="L5" s="14" t="s">
        <v>39</v>
      </c>
      <c r="M5" s="15" t="s">
        <v>4</v>
      </c>
    </row>
    <row r="6" spans="1:13">
      <c r="B6" s="7">
        <v>1</v>
      </c>
      <c r="C6" s="23">
        <v>6809</v>
      </c>
      <c r="D6" s="21"/>
      <c r="E6" s="20">
        <f>IF(ISNUMBER(InitialEstimateTrend),InitialEstimateTrend,"")</f>
        <v>0</v>
      </c>
      <c r="F6" s="25">
        <f>InitialEstimateAverage+InitialEstimateTrend</f>
        <v>7500</v>
      </c>
      <c r="G6" s="22">
        <f t="shared" ref="G6:G35" si="0">IF(ISNUMBER(TrueValue),ABS(TrueValue-Forecast),"")</f>
        <v>691</v>
      </c>
      <c r="I6" s="1" t="s">
        <v>15</v>
      </c>
      <c r="J6" s="24">
        <v>0.3</v>
      </c>
      <c r="L6" s="14" t="s">
        <v>40</v>
      </c>
      <c r="M6" s="15" t="s">
        <v>5</v>
      </c>
    </row>
    <row r="7" spans="1:13">
      <c r="B7" s="7">
        <v>2</v>
      </c>
      <c r="C7" s="23">
        <v>6465</v>
      </c>
      <c r="D7" s="21">
        <f>IF(ISNUMBER(C6),Alpha*(C6-InitialEstimateAverage)+(1-Alpha)*(F6-InitialEstimateAverage),"")</f>
        <v>-207.29999999999998</v>
      </c>
      <c r="E7" s="20">
        <f>Beta*LatestTrend+(1-Beta)*E6</f>
        <v>-62.189999999999991</v>
      </c>
      <c r="F7" s="26">
        <f t="shared" ref="F7:F35" si="1">IF(ISNUMBER(C6),Alpha*C6+(1-Alpha)*F6+EstimatedTrend,NA())</f>
        <v>7230.51</v>
      </c>
      <c r="G7" s="22">
        <f t="shared" si="0"/>
        <v>765.51000000000022</v>
      </c>
      <c r="I7" s="1" t="s">
        <v>17</v>
      </c>
      <c r="J7" s="24">
        <v>0.3</v>
      </c>
      <c r="L7" s="14" t="s">
        <v>14</v>
      </c>
      <c r="M7" s="15" t="s">
        <v>6</v>
      </c>
    </row>
    <row r="8" spans="1:13">
      <c r="B8" s="7">
        <v>3</v>
      </c>
      <c r="C8" s="23">
        <v>6569</v>
      </c>
      <c r="D8" s="21">
        <f t="shared" ref="D8:D35" si="2">IF(ISNUMBER(C7),Alpha*(C7-C6)+(1-Alpha)*(F7-F6),"")</f>
        <v>-291.84299999999985</v>
      </c>
      <c r="E8" s="20">
        <f t="shared" ref="E8:E35" si="3">IF(ISNUMBER(C7),Beta*LatestTrend+(1-Beta)*E7,"")</f>
        <v>-131.08589999999995</v>
      </c>
      <c r="F8" s="26">
        <f t="shared" si="1"/>
        <v>6869.7710999999999</v>
      </c>
      <c r="G8" s="22">
        <f t="shared" si="0"/>
        <v>300.77109999999993</v>
      </c>
      <c r="I8" s="7"/>
      <c r="J8" s="10"/>
      <c r="L8" s="14" t="s">
        <v>41</v>
      </c>
      <c r="M8" s="15" t="s">
        <v>7</v>
      </c>
    </row>
    <row r="9" spans="1:13">
      <c r="B9" s="7">
        <v>4</v>
      </c>
      <c r="C9" s="23">
        <v>8266</v>
      </c>
      <c r="D9" s="21">
        <f t="shared" si="2"/>
        <v>-221.31723000000019</v>
      </c>
      <c r="E9" s="20">
        <f t="shared" si="3"/>
        <v>-158.15529900000001</v>
      </c>
      <c r="F9" s="26">
        <f t="shared" si="1"/>
        <v>6621.3844709999994</v>
      </c>
      <c r="G9" s="22">
        <f t="shared" si="0"/>
        <v>1644.6155290000006</v>
      </c>
      <c r="I9" s="11" t="s">
        <v>18</v>
      </c>
      <c r="J9" s="10"/>
      <c r="L9" s="14" t="s">
        <v>42</v>
      </c>
      <c r="M9" s="15" t="s">
        <v>8</v>
      </c>
    </row>
    <row r="10" spans="1:13">
      <c r="B10" s="7">
        <v>5</v>
      </c>
      <c r="C10" s="23">
        <v>7257</v>
      </c>
      <c r="D10" s="21">
        <f t="shared" si="2"/>
        <v>335.22935969999958</v>
      </c>
      <c r="E10" s="20">
        <f t="shared" si="3"/>
        <v>-10.139901390000134</v>
      </c>
      <c r="F10" s="26">
        <f t="shared" si="1"/>
        <v>7104.6292283099983</v>
      </c>
      <c r="G10" s="22">
        <f t="shared" si="0"/>
        <v>152.37077169000167</v>
      </c>
      <c r="I10" s="9" t="s">
        <v>16</v>
      </c>
      <c r="J10" s="23">
        <v>7500</v>
      </c>
      <c r="L10" s="14" t="s">
        <v>43</v>
      </c>
      <c r="M10" s="15" t="s">
        <v>9</v>
      </c>
    </row>
    <row r="11" spans="1:13">
      <c r="B11" s="7">
        <v>6</v>
      </c>
      <c r="C11" s="23">
        <v>7064</v>
      </c>
      <c r="D11" s="21">
        <f t="shared" si="2"/>
        <v>35.571330116999263</v>
      </c>
      <c r="E11" s="20">
        <f t="shared" si="3"/>
        <v>3.5734680620996855</v>
      </c>
      <c r="F11" s="26">
        <f t="shared" si="1"/>
        <v>7153.9139278790981</v>
      </c>
      <c r="G11" s="22">
        <f t="shared" si="0"/>
        <v>89.913927879098082</v>
      </c>
      <c r="I11" s="9" t="s">
        <v>20</v>
      </c>
      <c r="J11" s="24">
        <v>0</v>
      </c>
      <c r="L11" s="14" t="s">
        <v>44</v>
      </c>
      <c r="M11" s="15" t="s">
        <v>10</v>
      </c>
    </row>
    <row r="12" spans="1:13">
      <c r="B12" s="7">
        <v>7</v>
      </c>
      <c r="C12" s="23">
        <v>7784</v>
      </c>
      <c r="D12" s="21">
        <f t="shared" si="2"/>
        <v>-23.40071030163017</v>
      </c>
      <c r="E12" s="20">
        <f t="shared" si="3"/>
        <v>-4.5187854470192708</v>
      </c>
      <c r="F12" s="26">
        <f t="shared" si="1"/>
        <v>7122.4209640683484</v>
      </c>
      <c r="G12" s="22">
        <f t="shared" si="0"/>
        <v>661.57903593165156</v>
      </c>
      <c r="I12" s="7"/>
      <c r="J12" s="10"/>
      <c r="L12" s="14" t="s">
        <v>45</v>
      </c>
      <c r="M12" s="15" t="s">
        <v>11</v>
      </c>
    </row>
    <row r="13" spans="1:13" ht="14" thickBot="1">
      <c r="B13" s="7">
        <v>8</v>
      </c>
      <c r="C13" s="23">
        <v>8724</v>
      </c>
      <c r="D13" s="21">
        <f t="shared" si="2"/>
        <v>193.95492533247526</v>
      </c>
      <c r="E13" s="20">
        <f t="shared" si="3"/>
        <v>55.023327786829086</v>
      </c>
      <c r="F13" s="26">
        <f t="shared" si="1"/>
        <v>7375.918002634673</v>
      </c>
      <c r="G13" s="22">
        <f t="shared" si="0"/>
        <v>1348.081997365327</v>
      </c>
      <c r="I13" s="11" t="s">
        <v>25</v>
      </c>
      <c r="J13" s="10"/>
      <c r="L13" s="14" t="s">
        <v>0</v>
      </c>
      <c r="M13" s="15" t="s">
        <v>12</v>
      </c>
    </row>
    <row r="14" spans="1:13" ht="14" thickBot="1">
      <c r="B14" s="7">
        <v>9</v>
      </c>
      <c r="C14" s="23">
        <v>6992</v>
      </c>
      <c r="D14" s="21">
        <f t="shared" si="2"/>
        <v>459.44792699642721</v>
      </c>
      <c r="E14" s="20">
        <f t="shared" si="3"/>
        <v>176.35070754970852</v>
      </c>
      <c r="F14" s="26">
        <f t="shared" si="1"/>
        <v>7956.6933093939788</v>
      </c>
      <c r="G14" s="22">
        <f t="shared" si="0"/>
        <v>964.69330939397878</v>
      </c>
      <c r="I14" s="9" t="s">
        <v>24</v>
      </c>
      <c r="J14" s="28">
        <f>AVERAGE(ForecastingError)</f>
        <v>833.43359776729847</v>
      </c>
      <c r="L14" s="16" t="s">
        <v>1</v>
      </c>
      <c r="M14" s="17" t="s">
        <v>13</v>
      </c>
    </row>
    <row r="15" spans="1:13">
      <c r="B15" s="7">
        <v>10</v>
      </c>
      <c r="C15" s="23">
        <v>6822</v>
      </c>
      <c r="D15" s="21">
        <f t="shared" si="2"/>
        <v>-113.057285268486</v>
      </c>
      <c r="E15" s="20">
        <f t="shared" si="3"/>
        <v>89.528309704250148</v>
      </c>
      <c r="F15" s="26">
        <f t="shared" si="1"/>
        <v>7756.8136262800344</v>
      </c>
      <c r="G15" s="22">
        <f t="shared" si="0"/>
        <v>934.81362628003444</v>
      </c>
    </row>
    <row r="16" spans="1:13" ht="14" thickBot="1">
      <c r="B16" s="7">
        <v>11</v>
      </c>
      <c r="C16" s="23">
        <v>7949</v>
      </c>
      <c r="D16" s="21">
        <f t="shared" si="2"/>
        <v>-190.91577817976102</v>
      </c>
      <c r="E16" s="20">
        <f t="shared" si="3"/>
        <v>5.395083339046792</v>
      </c>
      <c r="F16" s="26">
        <f t="shared" si="1"/>
        <v>7481.7646217350712</v>
      </c>
      <c r="G16" s="22">
        <f t="shared" si="0"/>
        <v>467.23537826492884</v>
      </c>
      <c r="I16" s="11" t="s">
        <v>34</v>
      </c>
    </row>
    <row r="17" spans="2:10" ht="14" thickBot="1">
      <c r="B17" s="7">
        <v>12</v>
      </c>
      <c r="C17" s="23">
        <v>9650</v>
      </c>
      <c r="D17" s="21">
        <f t="shared" si="2"/>
        <v>145.56569681852568</v>
      </c>
      <c r="E17" s="20">
        <f t="shared" si="3"/>
        <v>47.446267382890454</v>
      </c>
      <c r="F17" s="26">
        <f t="shared" si="1"/>
        <v>7669.38150259744</v>
      </c>
      <c r="G17" s="22">
        <f t="shared" si="0"/>
        <v>1980.61849740256</v>
      </c>
      <c r="I17" s="12" t="s">
        <v>35</v>
      </c>
      <c r="J17" s="28">
        <f>SUMSQ(ForecastingError)/COUNT(ForecastingError)</f>
        <v>1007557.62832032</v>
      </c>
    </row>
    <row r="18" spans="2:10">
      <c r="B18" s="7">
        <v>13</v>
      </c>
      <c r="C18" s="23"/>
      <c r="D18" s="21">
        <f t="shared" si="2"/>
        <v>641.63181660365808</v>
      </c>
      <c r="E18" s="20">
        <f t="shared" si="3"/>
        <v>225.70193214912075</v>
      </c>
      <c r="F18" s="26">
        <f t="shared" si="1"/>
        <v>8489.2689839673294</v>
      </c>
      <c r="G18" s="22" t="str">
        <f t="shared" si="0"/>
        <v/>
      </c>
    </row>
    <row r="19" spans="2:10">
      <c r="B19" s="7">
        <v>14</v>
      </c>
      <c r="C19" s="23"/>
      <c r="D19" s="7" t="str">
        <f t="shared" si="2"/>
        <v/>
      </c>
      <c r="E19" s="8" t="str">
        <f t="shared" si="3"/>
        <v/>
      </c>
      <c r="F19" s="26" t="e">
        <f t="shared" si="1"/>
        <v>#N/A</v>
      </c>
      <c r="G19" s="22" t="str">
        <f t="shared" si="0"/>
        <v/>
      </c>
    </row>
    <row r="20" spans="2:10">
      <c r="B20" s="7">
        <v>15</v>
      </c>
      <c r="C20" s="23"/>
      <c r="D20" s="7" t="str">
        <f t="shared" si="2"/>
        <v/>
      </c>
      <c r="E20" s="8" t="str">
        <f t="shared" si="3"/>
        <v/>
      </c>
      <c r="F20" s="26" t="e">
        <f t="shared" si="1"/>
        <v>#N/A</v>
      </c>
      <c r="G20" s="22" t="str">
        <f t="shared" si="0"/>
        <v/>
      </c>
    </row>
    <row r="21" spans="2:10">
      <c r="B21" s="7">
        <v>16</v>
      </c>
      <c r="C21" s="23"/>
      <c r="D21" s="7" t="str">
        <f t="shared" si="2"/>
        <v/>
      </c>
      <c r="E21" s="8" t="str">
        <f t="shared" si="3"/>
        <v/>
      </c>
      <c r="F21" s="26" t="e">
        <f t="shared" si="1"/>
        <v>#N/A</v>
      </c>
      <c r="G21" s="22" t="str">
        <f t="shared" si="0"/>
        <v/>
      </c>
    </row>
    <row r="22" spans="2:10">
      <c r="B22" s="7">
        <v>17</v>
      </c>
      <c r="C22" s="23"/>
      <c r="D22" s="7" t="str">
        <f t="shared" si="2"/>
        <v/>
      </c>
      <c r="E22" s="8" t="str">
        <f t="shared" si="3"/>
        <v/>
      </c>
      <c r="F22" s="26" t="e">
        <f t="shared" si="1"/>
        <v>#N/A</v>
      </c>
      <c r="G22" s="22" t="str">
        <f t="shared" si="0"/>
        <v/>
      </c>
    </row>
    <row r="23" spans="2:10">
      <c r="B23" s="7">
        <v>18</v>
      </c>
      <c r="C23" s="23"/>
      <c r="D23" s="7" t="str">
        <f t="shared" si="2"/>
        <v/>
      </c>
      <c r="E23" s="8" t="str">
        <f t="shared" si="3"/>
        <v/>
      </c>
      <c r="F23" s="26" t="e">
        <f t="shared" si="1"/>
        <v>#N/A</v>
      </c>
      <c r="G23" s="22" t="str">
        <f t="shared" si="0"/>
        <v/>
      </c>
    </row>
    <row r="24" spans="2:10">
      <c r="B24" s="7">
        <v>19</v>
      </c>
      <c r="C24" s="23"/>
      <c r="D24" s="7" t="str">
        <f t="shared" si="2"/>
        <v/>
      </c>
      <c r="E24" s="8" t="str">
        <f t="shared" si="3"/>
        <v/>
      </c>
      <c r="F24" s="26" t="e">
        <f t="shared" si="1"/>
        <v>#N/A</v>
      </c>
      <c r="G24" s="22" t="str">
        <f t="shared" si="0"/>
        <v/>
      </c>
    </row>
    <row r="25" spans="2:10">
      <c r="B25" s="7">
        <v>20</v>
      </c>
      <c r="C25" s="23"/>
      <c r="D25" s="7" t="str">
        <f t="shared" si="2"/>
        <v/>
      </c>
      <c r="E25" s="8" t="str">
        <f t="shared" si="3"/>
        <v/>
      </c>
      <c r="F25" s="26" t="e">
        <f t="shared" si="1"/>
        <v>#N/A</v>
      </c>
      <c r="G25" s="22" t="str">
        <f t="shared" si="0"/>
        <v/>
      </c>
    </row>
    <row r="26" spans="2:10">
      <c r="B26" s="7">
        <v>21</v>
      </c>
      <c r="C26" s="23"/>
      <c r="D26" s="7" t="str">
        <f t="shared" si="2"/>
        <v/>
      </c>
      <c r="E26" s="8" t="str">
        <f t="shared" si="3"/>
        <v/>
      </c>
      <c r="F26" s="26" t="e">
        <f t="shared" si="1"/>
        <v>#N/A</v>
      </c>
      <c r="G26" s="22" t="str">
        <f t="shared" si="0"/>
        <v/>
      </c>
    </row>
    <row r="27" spans="2:10">
      <c r="B27" s="7">
        <v>22</v>
      </c>
      <c r="C27" s="23"/>
      <c r="D27" s="7" t="str">
        <f t="shared" si="2"/>
        <v/>
      </c>
      <c r="E27" s="8" t="str">
        <f t="shared" si="3"/>
        <v/>
      </c>
      <c r="F27" s="26" t="e">
        <f t="shared" si="1"/>
        <v>#N/A</v>
      </c>
      <c r="G27" s="22" t="str">
        <f t="shared" si="0"/>
        <v/>
      </c>
    </row>
    <row r="28" spans="2:10">
      <c r="B28" s="7">
        <v>23</v>
      </c>
      <c r="C28" s="23"/>
      <c r="D28" s="7" t="str">
        <f t="shared" si="2"/>
        <v/>
      </c>
      <c r="E28" s="8" t="str">
        <f t="shared" si="3"/>
        <v/>
      </c>
      <c r="F28" s="26" t="e">
        <f t="shared" si="1"/>
        <v>#N/A</v>
      </c>
      <c r="G28" s="22" t="str">
        <f t="shared" si="0"/>
        <v/>
      </c>
    </row>
    <row r="29" spans="2:10">
      <c r="B29" s="7">
        <v>24</v>
      </c>
      <c r="C29" s="23"/>
      <c r="D29" s="7" t="str">
        <f t="shared" si="2"/>
        <v/>
      </c>
      <c r="E29" s="8" t="str">
        <f t="shared" si="3"/>
        <v/>
      </c>
      <c r="F29" s="26" t="e">
        <f t="shared" si="1"/>
        <v>#N/A</v>
      </c>
      <c r="G29" s="22" t="str">
        <f t="shared" si="0"/>
        <v/>
      </c>
    </row>
    <row r="30" spans="2:10">
      <c r="B30" s="7">
        <v>25</v>
      </c>
      <c r="C30" s="23"/>
      <c r="D30" s="7" t="str">
        <f t="shared" si="2"/>
        <v/>
      </c>
      <c r="E30" s="8" t="str">
        <f t="shared" si="3"/>
        <v/>
      </c>
      <c r="F30" s="26" t="e">
        <f t="shared" si="1"/>
        <v>#N/A</v>
      </c>
      <c r="G30" s="22" t="str">
        <f t="shared" si="0"/>
        <v/>
      </c>
    </row>
    <row r="31" spans="2:10">
      <c r="B31" s="7">
        <v>26</v>
      </c>
      <c r="C31" s="23"/>
      <c r="D31" s="7" t="str">
        <f t="shared" si="2"/>
        <v/>
      </c>
      <c r="E31" s="8" t="str">
        <f t="shared" si="3"/>
        <v/>
      </c>
      <c r="F31" s="26" t="e">
        <f t="shared" si="1"/>
        <v>#N/A</v>
      </c>
      <c r="G31" s="22" t="str">
        <f t="shared" si="0"/>
        <v/>
      </c>
    </row>
    <row r="32" spans="2:10">
      <c r="B32" s="7">
        <v>27</v>
      </c>
      <c r="C32" s="23"/>
      <c r="D32" s="7" t="str">
        <f t="shared" si="2"/>
        <v/>
      </c>
      <c r="E32" s="8" t="str">
        <f t="shared" si="3"/>
        <v/>
      </c>
      <c r="F32" s="26" t="e">
        <f t="shared" si="1"/>
        <v>#N/A</v>
      </c>
      <c r="G32" s="22" t="str">
        <f t="shared" si="0"/>
        <v/>
      </c>
    </row>
    <row r="33" spans="2:7">
      <c r="B33" s="7">
        <v>28</v>
      </c>
      <c r="C33" s="23"/>
      <c r="D33" s="7" t="str">
        <f t="shared" si="2"/>
        <v/>
      </c>
      <c r="E33" s="8" t="str">
        <f t="shared" si="3"/>
        <v/>
      </c>
      <c r="F33" s="26" t="e">
        <f t="shared" si="1"/>
        <v>#N/A</v>
      </c>
      <c r="G33" s="22" t="str">
        <f t="shared" si="0"/>
        <v/>
      </c>
    </row>
    <row r="34" spans="2:7">
      <c r="B34" s="7">
        <v>29</v>
      </c>
      <c r="C34" s="23"/>
      <c r="D34" s="7" t="str">
        <f t="shared" si="2"/>
        <v/>
      </c>
      <c r="E34" s="8" t="str">
        <f t="shared" si="3"/>
        <v/>
      </c>
      <c r="F34" s="26" t="e">
        <f t="shared" si="1"/>
        <v>#N/A</v>
      </c>
      <c r="G34" s="22" t="str">
        <f t="shared" si="0"/>
        <v/>
      </c>
    </row>
    <row r="35" spans="2:7" ht="14" thickBot="1">
      <c r="B35" s="7">
        <v>30</v>
      </c>
      <c r="C35" s="23"/>
      <c r="D35" s="7" t="str">
        <f t="shared" si="2"/>
        <v/>
      </c>
      <c r="E35" s="8" t="str">
        <f t="shared" si="3"/>
        <v/>
      </c>
      <c r="F35" s="27" t="e">
        <f t="shared" si="1"/>
        <v>#N/A</v>
      </c>
      <c r="G35" s="22" t="str">
        <f t="shared" si="0"/>
        <v/>
      </c>
    </row>
  </sheetData>
  <phoneticPr fontId="0" type="noConversion"/>
  <conditionalFormatting sqref="E6:E35">
    <cfRule type="expression" dxfId="1" priority="1" stopIfTrue="1">
      <formula>NOT(ISNUMBER(E6))</formula>
    </cfRule>
  </conditionalFormatting>
  <conditionalFormatting sqref="F6:F35">
    <cfRule type="expression" dxfId="0" priority="2" stopIfTrue="1">
      <formula>NOT(ISNUMBER(F6))</formula>
    </cfRule>
  </conditionalFormatting>
  <dataValidations count="1">
    <dataValidation type="decimal" allowBlank="1" showInputMessage="1" showErrorMessage="1" error="The smoothing constant must be between zero and one (inclusive)." sqref="J6:J7" xr:uid="{00000000-0002-0000-0000-000000000000}">
      <formula1>0</formula1>
      <formula2>1</formula2>
    </dataValidation>
  </dataValidations>
  <printOptions headings="1" gridLines="1"/>
  <pageMargins left="0.75" right="0.75" top="1" bottom="1" header="0.5" footer="0.5"/>
  <pageSetup paperSize="0" scale="64" orientation="landscape" horizontalDpi="4294967292" verticalDpi="4294967292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11</vt:i4>
      </vt:variant>
    </vt:vector>
  </HeadingPairs>
  <TitlesOfParts>
    <vt:vector size="12" baseType="lpstr">
      <vt:lpstr>Exponential with Trend</vt:lpstr>
      <vt:lpstr>Alpha</vt:lpstr>
      <vt:lpstr>Beta</vt:lpstr>
      <vt:lpstr>EstimatedTrend</vt:lpstr>
      <vt:lpstr>Forecast</vt:lpstr>
      <vt:lpstr>ForecastingError</vt:lpstr>
      <vt:lpstr>InitialEstimateAverage</vt:lpstr>
      <vt:lpstr>InitialEstimateTrend</vt:lpstr>
      <vt:lpstr>LatestTrend</vt:lpstr>
      <vt:lpstr>MAD</vt:lpstr>
      <vt:lpstr>MSE</vt:lpstr>
      <vt:lpstr>TrueValue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Hillier</dc:creator>
  <cp:lastModifiedBy>Microsoft Office User</cp:lastModifiedBy>
  <cp:lastPrinted>1999-05-29T18:51:16Z</cp:lastPrinted>
  <dcterms:created xsi:type="dcterms:W3CDTF">1998-05-06T20:14:52Z</dcterms:created>
  <dcterms:modified xsi:type="dcterms:W3CDTF">2019-08-27T18:30:27Z</dcterms:modified>
</cp:coreProperties>
</file>